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175" yWindow="-135" windowWidth="12945" windowHeight="7845" tabRatio="841" activeTab="1"/>
  </bookViews>
  <sheets>
    <sheet name="IPE" sheetId="4" r:id="rId1"/>
    <sheet name="HE" sheetId="5" r:id="rId2"/>
    <sheet name="Tube carré" sheetId="6" r:id="rId3"/>
    <sheet name="Tube circ" sheetId="7" r:id="rId4"/>
  </sheets>
  <definedNames>
    <definedName name="Charge_sollicitante">#REF!</definedName>
    <definedName name="cont_résist">#REF!</definedName>
    <definedName name="E_module">#REF!</definedName>
    <definedName name="hauteur_colonne">#REF!</definedName>
    <definedName name="long_flamb">#REF!</definedName>
    <definedName name="matériaux_flex">#REF!</definedName>
    <definedName name="scém_stat_flex">#REF!</definedName>
  </definedNames>
  <calcPr calcId="125725"/>
</workbook>
</file>

<file path=xl/calcChain.xml><?xml version="1.0" encoding="utf-8"?>
<calcChain xmlns="http://schemas.openxmlformats.org/spreadsheetml/2006/main">
  <c r="E4" i="5"/>
  <c r="T4"/>
  <c r="V2"/>
  <c r="U134" s="1"/>
  <c r="AQ6"/>
  <c r="AB14"/>
  <c r="AD14" s="1"/>
  <c r="AE14" s="1"/>
  <c r="AE2"/>
  <c r="AR4"/>
  <c r="AE4" s="1"/>
  <c r="AB15"/>
  <c r="AB16"/>
  <c r="AD16" s="1"/>
  <c r="AE16" s="1"/>
  <c r="AF16" s="1"/>
  <c r="AB17"/>
  <c r="AB18"/>
  <c r="AB19"/>
  <c r="AD19" s="1"/>
  <c r="AE19" s="1"/>
  <c r="AB20"/>
  <c r="AD20" s="1"/>
  <c r="AE20" s="1"/>
  <c r="AF20" s="1"/>
  <c r="AB21"/>
  <c r="AB22"/>
  <c r="AB23"/>
  <c r="AD23" s="1"/>
  <c r="AE23" s="1"/>
  <c r="AB24"/>
  <c r="AD24" s="1"/>
  <c r="AE24" s="1"/>
  <c r="AF24" s="1"/>
  <c r="AB25"/>
  <c r="AB26"/>
  <c r="AB27"/>
  <c r="AD27" s="1"/>
  <c r="AE27" s="1"/>
  <c r="AF27" s="1"/>
  <c r="AB28"/>
  <c r="AD28" s="1"/>
  <c r="AE28" s="1"/>
  <c r="AF28" s="1"/>
  <c r="AB29"/>
  <c r="AB30"/>
  <c r="AB31"/>
  <c r="AB32"/>
  <c r="AD32" s="1"/>
  <c r="AE32" s="1"/>
  <c r="AF32" s="1"/>
  <c r="AB33"/>
  <c r="AB34"/>
  <c r="AB35"/>
  <c r="AB36"/>
  <c r="AD36" s="1"/>
  <c r="AE36" s="1"/>
  <c r="AF36" s="1"/>
  <c r="AB37"/>
  <c r="AB38"/>
  <c r="AB39"/>
  <c r="AD39" s="1"/>
  <c r="AE39" s="1"/>
  <c r="AB40"/>
  <c r="AD40" s="1"/>
  <c r="AE40" s="1"/>
  <c r="AF40" s="1"/>
  <c r="AB41"/>
  <c r="AB42"/>
  <c r="AB43"/>
  <c r="AB44"/>
  <c r="AD44" s="1"/>
  <c r="AE44" s="1"/>
  <c r="AF44" s="1"/>
  <c r="AB45"/>
  <c r="AB46"/>
  <c r="AB47"/>
  <c r="AB48"/>
  <c r="AD48" s="1"/>
  <c r="AE48" s="1"/>
  <c r="AF48" s="1"/>
  <c r="AB49"/>
  <c r="AB50"/>
  <c r="AB51"/>
  <c r="AD51" s="1"/>
  <c r="AE51" s="1"/>
  <c r="AB52"/>
  <c r="AD52" s="1"/>
  <c r="AE52" s="1"/>
  <c r="AB53"/>
  <c r="AB54"/>
  <c r="AB55"/>
  <c r="AD55" s="1"/>
  <c r="AE55" s="1"/>
  <c r="AB56"/>
  <c r="AD56" s="1"/>
  <c r="AE56" s="1"/>
  <c r="AB57"/>
  <c r="AB58"/>
  <c r="AB59"/>
  <c r="AD59" s="1"/>
  <c r="AE59" s="1"/>
  <c r="AF59" s="1"/>
  <c r="AB60"/>
  <c r="AD60" s="1"/>
  <c r="AE60" s="1"/>
  <c r="AF60" s="1"/>
  <c r="AB61"/>
  <c r="AB62"/>
  <c r="AB63"/>
  <c r="AB64"/>
  <c r="AD64" s="1"/>
  <c r="AE64" s="1"/>
  <c r="AB65"/>
  <c r="AB66"/>
  <c r="AB67"/>
  <c r="AD67" s="1"/>
  <c r="AE67" s="1"/>
  <c r="AB68"/>
  <c r="AD68" s="1"/>
  <c r="AE68" s="1"/>
  <c r="AF68" s="1"/>
  <c r="AB69"/>
  <c r="AB70"/>
  <c r="AB71"/>
  <c r="AB72"/>
  <c r="AD72" s="1"/>
  <c r="AE72" s="1"/>
  <c r="AF72" s="1"/>
  <c r="AB73"/>
  <c r="AB74"/>
  <c r="AB75"/>
  <c r="AB76"/>
  <c r="AD76" s="1"/>
  <c r="AE76" s="1"/>
  <c r="AF76" s="1"/>
  <c r="AB77"/>
  <c r="AB78"/>
  <c r="AB79"/>
  <c r="AD79" s="1"/>
  <c r="AE79" s="1"/>
  <c r="AB80"/>
  <c r="AD80" s="1"/>
  <c r="AE80" s="1"/>
  <c r="AF80" s="1"/>
  <c r="AB81"/>
  <c r="AB82"/>
  <c r="AB83"/>
  <c r="AB84"/>
  <c r="AD84" s="1"/>
  <c r="AE84" s="1"/>
  <c r="AB85"/>
  <c r="AB86"/>
  <c r="AB87"/>
  <c r="AB88"/>
  <c r="AD88" s="1"/>
  <c r="AE88" s="1"/>
  <c r="AB89"/>
  <c r="AB90"/>
  <c r="AB91"/>
  <c r="AB92"/>
  <c r="AD92" s="1"/>
  <c r="AE92" s="1"/>
  <c r="AF92" s="1"/>
  <c r="AB93"/>
  <c r="AB94"/>
  <c r="AB95"/>
  <c r="AD95" s="1"/>
  <c r="AE95" s="1"/>
  <c r="AB96"/>
  <c r="AD96" s="1"/>
  <c r="AE96" s="1"/>
  <c r="AF96" s="1"/>
  <c r="AB97"/>
  <c r="AB98"/>
  <c r="AB99"/>
  <c r="AB100"/>
  <c r="AD100" s="1"/>
  <c r="AE100" s="1"/>
  <c r="AB101"/>
  <c r="AB102"/>
  <c r="AB103"/>
  <c r="AD103" s="1"/>
  <c r="AE103" s="1"/>
  <c r="AB104"/>
  <c r="AD104" s="1"/>
  <c r="AE104" s="1"/>
  <c r="AF104" s="1"/>
  <c r="AB105"/>
  <c r="AB106"/>
  <c r="AB107"/>
  <c r="AD107" s="1"/>
  <c r="AE107" s="1"/>
  <c r="AB108"/>
  <c r="AD108" s="1"/>
  <c r="AE108" s="1"/>
  <c r="AF108" s="1"/>
  <c r="AB109"/>
  <c r="AB110"/>
  <c r="AB111"/>
  <c r="AD111" s="1"/>
  <c r="AE111" s="1"/>
  <c r="AB112"/>
  <c r="AD112" s="1"/>
  <c r="AE112" s="1"/>
  <c r="AB113"/>
  <c r="AB114"/>
  <c r="AB115"/>
  <c r="AB116"/>
  <c r="AD116" s="1"/>
  <c r="AE116" s="1"/>
  <c r="AB117"/>
  <c r="AB118"/>
  <c r="AB119"/>
  <c r="AB120"/>
  <c r="AD120" s="1"/>
  <c r="AE120" s="1"/>
  <c r="AF120" s="1"/>
  <c r="AB121"/>
  <c r="AB122"/>
  <c r="AB123"/>
  <c r="AB124"/>
  <c r="AD124" s="1"/>
  <c r="AE124" s="1"/>
  <c r="AF124" s="1"/>
  <c r="AB125"/>
  <c r="AB126"/>
  <c r="AB127"/>
  <c r="AD127" s="1"/>
  <c r="AE127" s="1"/>
  <c r="AB128"/>
  <c r="AD128" s="1"/>
  <c r="AE128" s="1"/>
  <c r="AF128" s="1"/>
  <c r="AB129"/>
  <c r="AB130"/>
  <c r="AB131"/>
  <c r="AD131" s="1"/>
  <c r="AE131" s="1"/>
  <c r="AB132"/>
  <c r="AD132" s="1"/>
  <c r="AE132" s="1"/>
  <c r="AB133"/>
  <c r="AB134"/>
  <c r="AB135"/>
  <c r="AB136"/>
  <c r="AD136" s="1"/>
  <c r="AE136" s="1"/>
  <c r="AB137"/>
  <c r="AB138"/>
  <c r="AB139"/>
  <c r="AD139" s="1"/>
  <c r="AE139" s="1"/>
  <c r="AB140"/>
  <c r="AD140" s="1"/>
  <c r="AE140" s="1"/>
  <c r="AF140" s="1"/>
  <c r="AB141"/>
  <c r="AB142"/>
  <c r="AB143"/>
  <c r="AD143" s="1"/>
  <c r="AE143" s="1"/>
  <c r="AB144"/>
  <c r="AD144" s="1"/>
  <c r="AE144" s="1"/>
  <c r="AF144" s="1"/>
  <c r="AB145"/>
  <c r="AB146"/>
  <c r="AB147"/>
  <c r="AB148"/>
  <c r="AD148" s="1"/>
  <c r="AE148" s="1"/>
  <c r="AF148" s="1"/>
  <c r="AB149"/>
  <c r="AB150"/>
  <c r="AB151"/>
  <c r="AD151" s="1"/>
  <c r="AE151" s="1"/>
  <c r="AB152"/>
  <c r="AD152" s="1"/>
  <c r="AE152" s="1"/>
  <c r="AF152" s="1"/>
  <c r="A34"/>
  <c r="A35"/>
  <c r="A16"/>
  <c r="A20"/>
  <c r="A24"/>
  <c r="A28"/>
  <c r="A14"/>
  <c r="A15"/>
  <c r="A17"/>
  <c r="A18"/>
  <c r="A19"/>
  <c r="A21"/>
  <c r="A22"/>
  <c r="A23"/>
  <c r="A25"/>
  <c r="A26"/>
  <c r="A27"/>
  <c r="A29"/>
  <c r="A30"/>
  <c r="A31"/>
  <c r="A32"/>
  <c r="A33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2"/>
  <c r="A93"/>
  <c r="A94"/>
  <c r="A95"/>
  <c r="A98"/>
  <c r="A99"/>
  <c r="A100"/>
  <c r="A101"/>
  <c r="A104"/>
  <c r="A105"/>
  <c r="A106"/>
  <c r="A107"/>
  <c r="A110"/>
  <c r="A111"/>
  <c r="A112"/>
  <c r="A113"/>
  <c r="A116"/>
  <c r="A118"/>
  <c r="A119"/>
  <c r="A120"/>
  <c r="A137"/>
  <c r="A138"/>
  <c r="A139"/>
  <c r="A140"/>
  <c r="A149"/>
  <c r="A150"/>
  <c r="A151"/>
  <c r="AD2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68"/>
  <c r="AC65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6"/>
  <c r="AC67"/>
  <c r="AC15"/>
  <c r="AC16"/>
  <c r="AC17"/>
  <c r="AC14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18"/>
  <c r="AP19"/>
  <c r="AP20"/>
  <c r="AP21"/>
  <c r="AP22"/>
  <c r="AP15"/>
  <c r="AP16"/>
  <c r="AP17"/>
  <c r="AP14"/>
  <c r="B14"/>
  <c r="O12"/>
  <c r="N12"/>
  <c r="L12"/>
  <c r="K12"/>
  <c r="I12"/>
  <c r="H12"/>
  <c r="G12"/>
  <c r="N10" i="4"/>
  <c r="M10"/>
  <c r="K10"/>
  <c r="J10"/>
  <c r="H10"/>
  <c r="G10"/>
  <c r="F10"/>
  <c r="AD121" i="5"/>
  <c r="AE121" s="1"/>
  <c r="AD135"/>
  <c r="AE135" s="1"/>
  <c r="AD42"/>
  <c r="AE42" s="1"/>
  <c r="AD54"/>
  <c r="AE54" s="1"/>
  <c r="AD58"/>
  <c r="AE58" s="1"/>
  <c r="AD17"/>
  <c r="AE17" s="1"/>
  <c r="AD69"/>
  <c r="AE69" s="1"/>
  <c r="AD117"/>
  <c r="AE117" s="1"/>
  <c r="AD38"/>
  <c r="AE38" s="1"/>
  <c r="AD70"/>
  <c r="AE70" s="1"/>
  <c r="AD78"/>
  <c r="AE78" s="1"/>
  <c r="AD86"/>
  <c r="AE86" s="1"/>
  <c r="AD94"/>
  <c r="AE94" s="1"/>
  <c r="AD102"/>
  <c r="AE102" s="1"/>
  <c r="AD110"/>
  <c r="AE110" s="1"/>
  <c r="AD118"/>
  <c r="AE118" s="1"/>
  <c r="AD126"/>
  <c r="AE126" s="1"/>
  <c r="AD134"/>
  <c r="AE134" s="1"/>
  <c r="AD142"/>
  <c r="AE142" s="1"/>
  <c r="AD150"/>
  <c r="AE150" s="1"/>
  <c r="AD21"/>
  <c r="AE21" s="1"/>
  <c r="AD29"/>
  <c r="AE29" s="1"/>
  <c r="AD31"/>
  <c r="AE31" s="1"/>
  <c r="AD37"/>
  <c r="AE37" s="1"/>
  <c r="AD45"/>
  <c r="AE45" s="1"/>
  <c r="AD47"/>
  <c r="AE47" s="1"/>
  <c r="AD53"/>
  <c r="AE53" s="1"/>
  <c r="AD61"/>
  <c r="AE61" s="1"/>
  <c r="AD63"/>
  <c r="AE63" s="1"/>
  <c r="AD113"/>
  <c r="AE113" s="1"/>
  <c r="AD133"/>
  <c r="AE133" s="1"/>
  <c r="AD145"/>
  <c r="AE145" s="1"/>
  <c r="AD30"/>
  <c r="AE30" s="1"/>
  <c r="AD34"/>
  <c r="AE34" s="1"/>
  <c r="AO88"/>
  <c r="AQ88" s="1"/>
  <c r="AR88" s="1"/>
  <c r="AS88" s="1"/>
  <c r="AO90"/>
  <c r="AQ90" s="1"/>
  <c r="AR90" s="1"/>
  <c r="AO92"/>
  <c r="AQ92" s="1"/>
  <c r="AR92" s="1"/>
  <c r="AS92" s="1"/>
  <c r="AO96"/>
  <c r="AQ96" s="1"/>
  <c r="AR96" s="1"/>
  <c r="AS96" s="1"/>
  <c r="AO98"/>
  <c r="AQ98" s="1"/>
  <c r="AR98" s="1"/>
  <c r="AO100"/>
  <c r="AQ100" s="1"/>
  <c r="AR100" s="1"/>
  <c r="AS100" s="1"/>
  <c r="AO150"/>
  <c r="AQ150" s="1"/>
  <c r="AR150" s="1"/>
  <c r="AO52"/>
  <c r="AO57"/>
  <c r="AQ57" s="1"/>
  <c r="AR57" s="1"/>
  <c r="AS57" s="1"/>
  <c r="AO55"/>
  <c r="AQ55" s="1"/>
  <c r="AR55" s="1"/>
  <c r="AS55" s="1"/>
  <c r="AO63"/>
  <c r="AQ63" s="1"/>
  <c r="AR63" s="1"/>
  <c r="AO24"/>
  <c r="AO28"/>
  <c r="AQ28" s="1"/>
  <c r="AR28" s="1"/>
  <c r="AO40"/>
  <c r="AQ40" s="1"/>
  <c r="AR40" s="1"/>
  <c r="AS40" s="1"/>
  <c r="AO44"/>
  <c r="AQ44" s="1"/>
  <c r="AR44" s="1"/>
  <c r="AS44" s="1"/>
  <c r="AO89"/>
  <c r="AQ89" s="1"/>
  <c r="AR89" s="1"/>
  <c r="AO91"/>
  <c r="AQ91" s="1"/>
  <c r="AR91" s="1"/>
  <c r="AS91" s="1"/>
  <c r="AO93"/>
  <c r="AQ93" s="1"/>
  <c r="AR93" s="1"/>
  <c r="AO101"/>
  <c r="AQ101" s="1"/>
  <c r="AR101" s="1"/>
  <c r="AO103"/>
  <c r="AQ103" s="1"/>
  <c r="AR103" s="1"/>
  <c r="AS103" s="1"/>
  <c r="AO105"/>
  <c r="AQ105" s="1"/>
  <c r="AR105" s="1"/>
  <c r="AO113"/>
  <c r="AQ113" s="1"/>
  <c r="AR113" s="1"/>
  <c r="AO115"/>
  <c r="AQ115" s="1"/>
  <c r="AR115" s="1"/>
  <c r="AO117"/>
  <c r="AQ117" s="1"/>
  <c r="AR117" s="1"/>
  <c r="AS117" s="1"/>
  <c r="AO119"/>
  <c r="AQ119" s="1"/>
  <c r="AR119" s="1"/>
  <c r="AS119" s="1"/>
  <c r="AO151"/>
  <c r="AQ151" s="1"/>
  <c r="AR151" s="1"/>
  <c r="AO45"/>
  <c r="AQ45" s="1"/>
  <c r="AR45" s="1"/>
  <c r="AS45" s="1"/>
  <c r="AO48"/>
  <c r="AQ48" s="1"/>
  <c r="AR48" s="1"/>
  <c r="AO56"/>
  <c r="AO58"/>
  <c r="AQ58" s="1"/>
  <c r="AR58" s="1"/>
  <c r="AS58" s="1"/>
  <c r="AO64"/>
  <c r="AQ64" s="1"/>
  <c r="AR64" s="1"/>
  <c r="AS64" s="1"/>
  <c r="AO73"/>
  <c r="AQ73" s="1"/>
  <c r="AR73" s="1"/>
  <c r="AO75"/>
  <c r="AQ75" s="1"/>
  <c r="AR75" s="1"/>
  <c r="AO81"/>
  <c r="AQ81" s="1"/>
  <c r="AR81" s="1"/>
  <c r="AS81" s="1"/>
  <c r="AO83"/>
  <c r="AQ83" s="1"/>
  <c r="AR83" s="1"/>
  <c r="AO23"/>
  <c r="AQ23" s="1"/>
  <c r="AR23" s="1"/>
  <c r="AO27"/>
  <c r="AQ27" s="1"/>
  <c r="AR27" s="1"/>
  <c r="AO39"/>
  <c r="AQ39" s="1"/>
  <c r="AR39" s="1"/>
  <c r="AS39" s="1"/>
  <c r="AO43"/>
  <c r="AQ43" s="1"/>
  <c r="AR43" s="1"/>
  <c r="AS43" s="1"/>
  <c r="AO128"/>
  <c r="AQ128" s="1"/>
  <c r="AR128" s="1"/>
  <c r="AO134"/>
  <c r="AQ134" s="1"/>
  <c r="AR134" s="1"/>
  <c r="AS134" s="1"/>
  <c r="AO138"/>
  <c r="AQ138" s="1"/>
  <c r="AR138" s="1"/>
  <c r="AO144"/>
  <c r="AQ144" s="1"/>
  <c r="AR144" s="1"/>
  <c r="AO148"/>
  <c r="AQ148" s="1"/>
  <c r="AR148" s="1"/>
  <c r="AS148" s="1"/>
  <c r="AO46"/>
  <c r="AQ46" s="1"/>
  <c r="AR46" s="1"/>
  <c r="AO72"/>
  <c r="AQ72" s="1"/>
  <c r="AR72" s="1"/>
  <c r="AO76"/>
  <c r="AQ76" s="1"/>
  <c r="AR76" s="1"/>
  <c r="AO82"/>
  <c r="AQ82" s="1"/>
  <c r="AR82" s="1"/>
  <c r="AS82" s="1"/>
  <c r="AO86"/>
  <c r="AQ86" s="1"/>
  <c r="AR86" s="1"/>
  <c r="AO17"/>
  <c r="AQ17" s="1"/>
  <c r="AR17" s="1"/>
  <c r="AO25"/>
  <c r="AQ25" s="1"/>
  <c r="AR25" s="1"/>
  <c r="AS25" s="1"/>
  <c r="AO37"/>
  <c r="AO14"/>
  <c r="AQ14" s="1"/>
  <c r="AR14" s="1"/>
  <c r="AS14" s="1"/>
  <c r="AO51"/>
  <c r="AQ51" s="1"/>
  <c r="AR51" s="1"/>
  <c r="AS51" s="1"/>
  <c r="AO59"/>
  <c r="AQ59" s="1"/>
  <c r="AR59" s="1"/>
  <c r="AO67"/>
  <c r="AQ67" s="1"/>
  <c r="AR67" s="1"/>
  <c r="AO18"/>
  <c r="AQ18" s="1"/>
  <c r="AR18" s="1"/>
  <c r="AO22"/>
  <c r="AQ22" s="1"/>
  <c r="AR22" s="1"/>
  <c r="AS22" s="1"/>
  <c r="AO26"/>
  <c r="AQ26" s="1"/>
  <c r="AR26" s="1"/>
  <c r="AO30"/>
  <c r="AO34"/>
  <c r="AQ34" s="1"/>
  <c r="AR34" s="1"/>
  <c r="AO38"/>
  <c r="AQ38" s="1"/>
  <c r="AR38" s="1"/>
  <c r="AS38" s="1"/>
  <c r="AO42"/>
  <c r="AQ42" s="1"/>
  <c r="AR42" s="1"/>
  <c r="AS42" s="1"/>
  <c r="AO102"/>
  <c r="AQ102" s="1"/>
  <c r="AR102" s="1"/>
  <c r="AO106"/>
  <c r="AQ106" s="1"/>
  <c r="AR106" s="1"/>
  <c r="AS106" s="1"/>
  <c r="AO110"/>
  <c r="AQ110" s="1"/>
  <c r="AR110" s="1"/>
  <c r="AS110" s="1"/>
  <c r="AO112"/>
  <c r="AQ112" s="1"/>
  <c r="AR112" s="1"/>
  <c r="AO116"/>
  <c r="AQ116" s="1"/>
  <c r="AR116" s="1"/>
  <c r="AS116" s="1"/>
  <c r="AO118"/>
  <c r="AQ118" s="1"/>
  <c r="AR118" s="1"/>
  <c r="AO122"/>
  <c r="AQ122" s="1"/>
  <c r="AR122" s="1"/>
  <c r="AO126"/>
  <c r="AQ126" s="1"/>
  <c r="AR126" s="1"/>
  <c r="AS126" s="1"/>
  <c r="AO130"/>
  <c r="AQ130" s="1"/>
  <c r="AR130" s="1"/>
  <c r="AO136"/>
  <c r="AQ136" s="1"/>
  <c r="AR136" s="1"/>
  <c r="AO142"/>
  <c r="AQ142" s="1"/>
  <c r="AR142" s="1"/>
  <c r="AS142" s="1"/>
  <c r="AO146"/>
  <c r="AQ146" s="1"/>
  <c r="AR146" s="1"/>
  <c r="AO152"/>
  <c r="AQ152" s="1"/>
  <c r="AR152" s="1"/>
  <c r="AO49"/>
  <c r="AQ49" s="1"/>
  <c r="AR49" s="1"/>
  <c r="AO54"/>
  <c r="AQ54" s="1"/>
  <c r="AR54" s="1"/>
  <c r="AS54" s="1"/>
  <c r="AO60"/>
  <c r="AQ60" s="1"/>
  <c r="AR60" s="1"/>
  <c r="AO65"/>
  <c r="AQ65" s="1"/>
  <c r="AR65" s="1"/>
  <c r="AO70"/>
  <c r="AQ70" s="1"/>
  <c r="AR70" s="1"/>
  <c r="AS70" s="1"/>
  <c r="AO74"/>
  <c r="AQ74" s="1"/>
  <c r="AR74" s="1"/>
  <c r="AO80"/>
  <c r="AQ80" s="1"/>
  <c r="AR80" s="1"/>
  <c r="AO84"/>
  <c r="AQ84" s="1"/>
  <c r="AR84" s="1"/>
  <c r="AS84" s="1"/>
  <c r="AO21"/>
  <c r="AQ21" s="1"/>
  <c r="AR21" s="1"/>
  <c r="AO33"/>
  <c r="AQ33" s="1"/>
  <c r="AR33" s="1"/>
  <c r="AO41"/>
  <c r="AQ37"/>
  <c r="AR37" s="1"/>
  <c r="AS37" s="1"/>
  <c r="AQ30"/>
  <c r="AR30" s="1"/>
  <c r="AQ56"/>
  <c r="AR56" s="1"/>
  <c r="AS56" s="1"/>
  <c r="AQ24"/>
  <c r="AR24" s="1"/>
  <c r="AQ41"/>
  <c r="AR41" s="1"/>
  <c r="AQ52"/>
  <c r="AR52" s="1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2"/>
  <c r="B93"/>
  <c r="B94"/>
  <c r="B95"/>
  <c r="B98"/>
  <c r="B99"/>
  <c r="B100"/>
  <c r="B101"/>
  <c r="B104"/>
  <c r="B105"/>
  <c r="B106"/>
  <c r="B107"/>
  <c r="B110"/>
  <c r="B111"/>
  <c r="B112"/>
  <c r="B113"/>
  <c r="B116"/>
  <c r="B118"/>
  <c r="B119"/>
  <c r="B120"/>
  <c r="B137"/>
  <c r="B138"/>
  <c r="B139"/>
  <c r="B140"/>
  <c r="B149"/>
  <c r="B150"/>
  <c r="B151"/>
  <c r="AD18"/>
  <c r="AE18" s="1"/>
  <c r="AD115"/>
  <c r="AE115" s="1"/>
  <c r="AD73"/>
  <c r="AE73" s="1"/>
  <c r="AD81"/>
  <c r="AE81" s="1"/>
  <c r="AF81" s="1"/>
  <c r="AD91"/>
  <c r="AE91" s="1"/>
  <c r="AF91" s="1"/>
  <c r="AD99"/>
  <c r="AE99" s="1"/>
  <c r="AD129"/>
  <c r="AE129" s="1"/>
  <c r="AF129" s="1"/>
  <c r="AD149"/>
  <c r="AE149" s="1"/>
  <c r="AD50"/>
  <c r="AE50" s="1"/>
  <c r="AD101"/>
  <c r="AE101" s="1"/>
  <c r="AD74"/>
  <c r="AE74" s="1"/>
  <c r="AD82"/>
  <c r="AE82" s="1"/>
  <c r="AF82" s="1"/>
  <c r="AD90"/>
  <c r="AE90" s="1"/>
  <c r="AD98"/>
  <c r="AE98" s="1"/>
  <c r="AF98" s="1"/>
  <c r="AD106"/>
  <c r="AE106" s="1"/>
  <c r="AD114"/>
  <c r="AE114" s="1"/>
  <c r="AF114" s="1"/>
  <c r="AD122"/>
  <c r="AE122" s="1"/>
  <c r="AD130"/>
  <c r="AE130" s="1"/>
  <c r="AF130" s="1"/>
  <c r="AD138"/>
  <c r="AE138" s="1"/>
  <c r="AD146"/>
  <c r="AE146" s="1"/>
  <c r="AF146" s="1"/>
  <c r="AD35"/>
  <c r="AE35" s="1"/>
  <c r="AD43"/>
  <c r="AE43" s="1"/>
  <c r="AF43" s="1"/>
  <c r="AD15"/>
  <c r="AE15" s="1"/>
  <c r="AD123"/>
  <c r="AE123" s="1"/>
  <c r="AF123" s="1"/>
  <c r="AD141"/>
  <c r="AE141" s="1"/>
  <c r="AF141" s="1"/>
  <c r="AD26"/>
  <c r="AE26" s="1"/>
  <c r="AF26" s="1"/>
  <c r="AO124"/>
  <c r="AQ124" s="1"/>
  <c r="AR124" s="1"/>
  <c r="AS124" s="1"/>
  <c r="AO132"/>
  <c r="AQ132" s="1"/>
  <c r="AR132" s="1"/>
  <c r="AS132" s="1"/>
  <c r="AO140"/>
  <c r="AQ140" s="1"/>
  <c r="AR140" s="1"/>
  <c r="AS140" s="1"/>
  <c r="AO62"/>
  <c r="AQ62" s="1"/>
  <c r="AR62" s="1"/>
  <c r="AS62" s="1"/>
  <c r="AO78"/>
  <c r="AQ78" s="1"/>
  <c r="AR78" s="1"/>
  <c r="AS78" s="1"/>
  <c r="AO29"/>
  <c r="AQ29" s="1"/>
  <c r="AR29" s="1"/>
  <c r="AS29" s="1"/>
  <c r="AO16"/>
  <c r="AQ16" s="1"/>
  <c r="AR16" s="1"/>
  <c r="AS16" s="1"/>
  <c r="AO32"/>
  <c r="AQ32" s="1"/>
  <c r="AR32" s="1"/>
  <c r="AS32" s="1"/>
  <c r="AO87"/>
  <c r="AQ87" s="1"/>
  <c r="AR87" s="1"/>
  <c r="AS87" s="1"/>
  <c r="AO97"/>
  <c r="AQ97" s="1"/>
  <c r="AR97" s="1"/>
  <c r="AO99"/>
  <c r="AQ99" s="1"/>
  <c r="AR99" s="1"/>
  <c r="AO109"/>
  <c r="AQ109" s="1"/>
  <c r="AR109" s="1"/>
  <c r="AS109" s="1"/>
  <c r="AO111"/>
  <c r="AQ111" s="1"/>
  <c r="AR111" s="1"/>
  <c r="AS111" s="1"/>
  <c r="AO141"/>
  <c r="AQ141" s="1"/>
  <c r="AR141" s="1"/>
  <c r="AS141" s="1"/>
  <c r="AO143"/>
  <c r="AQ143" s="1"/>
  <c r="AR143" s="1"/>
  <c r="AO145"/>
  <c r="AQ145" s="1"/>
  <c r="AR145" s="1"/>
  <c r="AS145" s="1"/>
  <c r="AO147"/>
  <c r="AQ147" s="1"/>
  <c r="AR147" s="1"/>
  <c r="AO149"/>
  <c r="AQ149" s="1"/>
  <c r="AR149" s="1"/>
  <c r="AS149" s="1"/>
  <c r="AO50"/>
  <c r="AQ50" s="1"/>
  <c r="AR50" s="1"/>
  <c r="AS50" s="1"/>
  <c r="AO61"/>
  <c r="AQ61" s="1"/>
  <c r="AR61" s="1"/>
  <c r="AO66"/>
  <c r="AQ66" s="1"/>
  <c r="AR66" s="1"/>
  <c r="AO71"/>
  <c r="AQ71" s="1"/>
  <c r="AR71" s="1"/>
  <c r="AO79"/>
  <c r="AQ79" s="1"/>
  <c r="AR79" s="1"/>
  <c r="AS79" s="1"/>
  <c r="AO15"/>
  <c r="AQ15" s="1"/>
  <c r="AR15" s="1"/>
  <c r="AO31"/>
  <c r="AQ31" s="1"/>
  <c r="AR31" s="1"/>
  <c r="AO94"/>
  <c r="AQ94" s="1"/>
  <c r="AR94" s="1"/>
  <c r="AS94" s="1"/>
  <c r="AD75"/>
  <c r="AE75" s="1"/>
  <c r="AD83"/>
  <c r="AE83" s="1"/>
  <c r="AD93"/>
  <c r="AE93" s="1"/>
  <c r="AD77"/>
  <c r="AE77" s="1"/>
  <c r="AD87"/>
  <c r="AE87" s="1"/>
  <c r="AD105"/>
  <c r="AE105" s="1"/>
  <c r="AD71"/>
  <c r="AE71" s="1"/>
  <c r="AF71" s="1"/>
  <c r="AD89"/>
  <c r="AE89" s="1"/>
  <c r="AD97"/>
  <c r="AE97" s="1"/>
  <c r="AD109"/>
  <c r="AE109" s="1"/>
  <c r="AD125"/>
  <c r="AE125" s="1"/>
  <c r="AD46"/>
  <c r="AE46" s="1"/>
  <c r="AD62"/>
  <c r="AE62" s="1"/>
  <c r="AD85"/>
  <c r="AE85" s="1"/>
  <c r="AD147"/>
  <c r="AE147" s="1"/>
  <c r="AD65"/>
  <c r="AE65" s="1"/>
  <c r="AD25"/>
  <c r="AE25" s="1"/>
  <c r="AD33"/>
  <c r="AE33" s="1"/>
  <c r="AD41"/>
  <c r="AE41" s="1"/>
  <c r="AD49"/>
  <c r="AE49" s="1"/>
  <c r="AD57"/>
  <c r="AE57" s="1"/>
  <c r="AF57" s="1"/>
  <c r="AD66"/>
  <c r="AE66" s="1"/>
  <c r="AD119"/>
  <c r="AE119" s="1"/>
  <c r="AD137"/>
  <c r="AE137" s="1"/>
  <c r="AD22"/>
  <c r="AE22" s="1"/>
  <c r="AO104"/>
  <c r="AQ104" s="1"/>
  <c r="AR104" s="1"/>
  <c r="AO108"/>
  <c r="AQ108" s="1"/>
  <c r="AR108" s="1"/>
  <c r="AO114"/>
  <c r="AQ114" s="1"/>
  <c r="AR114" s="1"/>
  <c r="AO120"/>
  <c r="AQ120" s="1"/>
  <c r="AR120" s="1"/>
  <c r="AS120" s="1"/>
  <c r="AO68"/>
  <c r="AQ68" s="1"/>
  <c r="AR68" s="1"/>
  <c r="AO47"/>
  <c r="AQ47" s="1"/>
  <c r="AR47" s="1"/>
  <c r="AO20"/>
  <c r="AQ20" s="1"/>
  <c r="AR20" s="1"/>
  <c r="AS20" s="1"/>
  <c r="AO36"/>
  <c r="AQ36" s="1"/>
  <c r="AR36" s="1"/>
  <c r="AS36" s="1"/>
  <c r="AO95"/>
  <c r="AQ95" s="1"/>
  <c r="AR95" s="1"/>
  <c r="AS95" s="1"/>
  <c r="AO107"/>
  <c r="AQ107" s="1"/>
  <c r="AR107" s="1"/>
  <c r="AS107" s="1"/>
  <c r="AO121"/>
  <c r="AQ121" s="1"/>
  <c r="AR121" s="1"/>
  <c r="AS121" s="1"/>
  <c r="AO123"/>
  <c r="AQ123" s="1"/>
  <c r="AR123" s="1"/>
  <c r="AS123" s="1"/>
  <c r="AO125"/>
  <c r="AQ125"/>
  <c r="AR125" s="1"/>
  <c r="AS125" s="1"/>
  <c r="AO127"/>
  <c r="AQ127" s="1"/>
  <c r="AR127" s="1"/>
  <c r="AS127" s="1"/>
  <c r="AO129"/>
  <c r="AQ129" s="1"/>
  <c r="AR129" s="1"/>
  <c r="AS129" s="1"/>
  <c r="AO131"/>
  <c r="AQ131" s="1"/>
  <c r="AR131" s="1"/>
  <c r="AS131" s="1"/>
  <c r="AO133"/>
  <c r="AQ133" s="1"/>
  <c r="AR133" s="1"/>
  <c r="AS133" s="1"/>
  <c r="AO135"/>
  <c r="AQ135" s="1"/>
  <c r="AR135" s="1"/>
  <c r="AS135" s="1"/>
  <c r="AO137"/>
  <c r="AQ137" s="1"/>
  <c r="AR137" s="1"/>
  <c r="AS137" s="1"/>
  <c r="AO139"/>
  <c r="AQ139" s="1"/>
  <c r="AR139" s="1"/>
  <c r="AS139" s="1"/>
  <c r="AO53"/>
  <c r="AQ53" s="1"/>
  <c r="AR53" s="1"/>
  <c r="AS53" s="1"/>
  <c r="AO69"/>
  <c r="AQ69" s="1"/>
  <c r="AR69" s="1"/>
  <c r="AS69" s="1"/>
  <c r="AO77"/>
  <c r="AQ77" s="1"/>
  <c r="AR77" s="1"/>
  <c r="AS77" s="1"/>
  <c r="AO85"/>
  <c r="AQ85" s="1"/>
  <c r="AR85" s="1"/>
  <c r="AS85" s="1"/>
  <c r="AO19"/>
  <c r="AQ19" s="1"/>
  <c r="AR19" s="1"/>
  <c r="AS19" s="1"/>
  <c r="AO35"/>
  <c r="AQ35" s="1"/>
  <c r="AR35" s="1"/>
  <c r="AS35" s="1"/>
  <c r="S3" i="4"/>
  <c r="Z3" s="1"/>
  <c r="U62" i="5"/>
  <c r="U16"/>
  <c r="U32"/>
  <c r="U115"/>
  <c r="AH4"/>
  <c r="AI60" s="1"/>
  <c r="U44"/>
  <c r="U60"/>
  <c r="U96"/>
  <c r="U120"/>
  <c r="U88"/>
  <c r="U112"/>
  <c r="U73"/>
  <c r="U78"/>
  <c r="U15"/>
  <c r="U29"/>
  <c r="U119"/>
  <c r="U81"/>
  <c r="U34"/>
  <c r="U145"/>
  <c r="U14"/>
  <c r="U151"/>
  <c r="U26"/>
  <c r="U148"/>
  <c r="U58"/>
  <c r="U133"/>
  <c r="U69"/>
  <c r="U113"/>
  <c r="U90"/>
  <c r="U127"/>
  <c r="U114"/>
  <c r="U23"/>
  <c r="AI117"/>
  <c r="U35"/>
  <c r="U43"/>
  <c r="U63"/>
  <c r="T27" i="4"/>
  <c r="T31"/>
  <c r="U79" i="5"/>
  <c r="U99"/>
  <c r="U149"/>
  <c r="T39" i="4"/>
  <c r="T50"/>
  <c r="T54"/>
  <c r="V5" i="5"/>
  <c r="T62" i="4" l="1"/>
  <c r="T46"/>
  <c r="T20"/>
  <c r="AI18" i="5"/>
  <c r="T58" i="4"/>
  <c r="T42"/>
  <c r="T25"/>
  <c r="T16"/>
  <c r="AI96" i="5"/>
  <c r="T59" i="4"/>
  <c r="T51"/>
  <c r="T40"/>
  <c r="T24"/>
  <c r="T17"/>
  <c r="T64"/>
  <c r="T60"/>
  <c r="T56"/>
  <c r="T52"/>
  <c r="T44"/>
  <c r="AI99" i="5"/>
  <c r="T37" i="4"/>
  <c r="AI67" i="5"/>
  <c r="T29" i="4"/>
  <c r="AI63" i="5"/>
  <c r="T22" i="4"/>
  <c r="T14"/>
  <c r="AI49" i="5"/>
  <c r="T3" i="4"/>
  <c r="T4" s="1"/>
  <c r="T61"/>
  <c r="T57"/>
  <c r="T53"/>
  <c r="T49"/>
  <c r="T45"/>
  <c r="T41"/>
  <c r="T38"/>
  <c r="T35"/>
  <c r="T34"/>
  <c r="T30"/>
  <c r="T26"/>
  <c r="AI39" i="5"/>
  <c r="T23" i="4"/>
  <c r="T19"/>
  <c r="T15"/>
  <c r="AI90" i="5"/>
  <c r="AF15"/>
  <c r="T63" i="4"/>
  <c r="T55"/>
  <c r="T47"/>
  <c r="T43"/>
  <c r="T36"/>
  <c r="T32"/>
  <c r="T28"/>
  <c r="T21"/>
  <c r="T48"/>
  <c r="T33"/>
  <c r="T18"/>
  <c r="AF137" i="5"/>
  <c r="AF88"/>
  <c r="AF125"/>
  <c r="AF151"/>
  <c r="AF113"/>
  <c r="AF23"/>
  <c r="AF116"/>
  <c r="AF131"/>
  <c r="AI71"/>
  <c r="U83"/>
  <c r="U67"/>
  <c r="U47"/>
  <c r="AI144"/>
  <c r="AI128"/>
  <c r="AI112"/>
  <c r="U57"/>
  <c r="U97"/>
  <c r="U132"/>
  <c r="U144"/>
  <c r="U92"/>
  <c r="U89"/>
  <c r="U141"/>
  <c r="U146"/>
  <c r="U64"/>
  <c r="AI93"/>
  <c r="U138"/>
  <c r="U118"/>
  <c r="U93"/>
  <c r="U75"/>
  <c r="AI59"/>
  <c r="U59"/>
  <c r="U55"/>
  <c r="U39"/>
  <c r="AF67"/>
  <c r="AI77"/>
  <c r="AI17"/>
  <c r="AI25"/>
  <c r="AI69"/>
  <c r="AI146"/>
  <c r="U19"/>
  <c r="AI94"/>
  <c r="AI44"/>
  <c r="U135"/>
  <c r="U130"/>
  <c r="U143"/>
  <c r="U50"/>
  <c r="U74"/>
  <c r="U41"/>
  <c r="U136"/>
  <c r="U121"/>
  <c r="U152"/>
  <c r="U86"/>
  <c r="U33"/>
  <c r="U25"/>
  <c r="U128"/>
  <c r="U70"/>
  <c r="U66"/>
  <c r="U37"/>
  <c r="U124"/>
  <c r="U45"/>
  <c r="U123"/>
  <c r="U106"/>
  <c r="U84"/>
  <c r="U30"/>
  <c r="U72"/>
  <c r="U56"/>
  <c r="U85"/>
  <c r="U109"/>
  <c r="U28"/>
  <c r="AF35"/>
  <c r="U17"/>
  <c r="AF122"/>
  <c r="AF84"/>
  <c r="AF19"/>
  <c r="AF90"/>
  <c r="AF73"/>
  <c r="AF74"/>
  <c r="AF50"/>
  <c r="AS114"/>
  <c r="AF119"/>
  <c r="AF49"/>
  <c r="AF147"/>
  <c r="AF79"/>
  <c r="AS31"/>
  <c r="AS71"/>
  <c r="AS99"/>
  <c r="AF115"/>
  <c r="AS52"/>
  <c r="AS17"/>
  <c r="AS49"/>
  <c r="AS112"/>
  <c r="AS102"/>
  <c r="AS18"/>
  <c r="AS76"/>
  <c r="AS151"/>
  <c r="AS115"/>
  <c r="AS98"/>
  <c r="AS90"/>
  <c r="AF145"/>
  <c r="AF107"/>
  <c r="AF53"/>
  <c r="AF37"/>
  <c r="AF21"/>
  <c r="AF126"/>
  <c r="AF110"/>
  <c r="AF94"/>
  <c r="AF135"/>
  <c r="AF14"/>
  <c r="AF56"/>
  <c r="AF112"/>
  <c r="AF89"/>
  <c r="AF55"/>
  <c r="AF132"/>
  <c r="AF70"/>
  <c r="U131"/>
  <c r="U102"/>
  <c r="U94"/>
  <c r="U101"/>
  <c r="AI20"/>
  <c r="U36"/>
  <c r="U20"/>
  <c r="U18"/>
  <c r="U98"/>
  <c r="AF17"/>
  <c r="AF64"/>
  <c r="AF101"/>
  <c r="AF46"/>
  <c r="AF65"/>
  <c r="AF22"/>
  <c r="AS68"/>
  <c r="AS104"/>
  <c r="AF33"/>
  <c r="AF62"/>
  <c r="AF143"/>
  <c r="AF97"/>
  <c r="AF103"/>
  <c r="AS61"/>
  <c r="AS147"/>
  <c r="AS28"/>
  <c r="AS41"/>
  <c r="AS34"/>
  <c r="AS30"/>
  <c r="AS21"/>
  <c r="AS74"/>
  <c r="AS60"/>
  <c r="AS146"/>
  <c r="AS130"/>
  <c r="AS118"/>
  <c r="AS26"/>
  <c r="AS138"/>
  <c r="AS83"/>
  <c r="AS73"/>
  <c r="AS48"/>
  <c r="AS105"/>
  <c r="AS93"/>
  <c r="AS150"/>
  <c r="AF30"/>
  <c r="AF127"/>
  <c r="AF61"/>
  <c r="AF45"/>
  <c r="AF29"/>
  <c r="AF134"/>
  <c r="AF102"/>
  <c r="AF86"/>
  <c r="AF38"/>
  <c r="AF69"/>
  <c r="AF54"/>
  <c r="AF136"/>
  <c r="AF77"/>
  <c r="AF52"/>
  <c r="AF39"/>
  <c r="AF142"/>
  <c r="AF100"/>
  <c r="AF42"/>
  <c r="AI118"/>
  <c r="AI79"/>
  <c r="U105"/>
  <c r="AI43"/>
  <c r="AI31"/>
  <c r="AF75"/>
  <c r="AI126"/>
  <c r="AI129"/>
  <c r="AI53"/>
  <c r="AI57"/>
  <c r="U110"/>
  <c r="U126"/>
  <c r="U137"/>
  <c r="U95"/>
  <c r="U103"/>
  <c r="U122"/>
  <c r="U139"/>
  <c r="U91"/>
  <c r="U82"/>
  <c r="U117"/>
  <c r="U76"/>
  <c r="U48"/>
  <c r="AI138"/>
  <c r="U111"/>
  <c r="U87"/>
  <c r="U71"/>
  <c r="AI47"/>
  <c r="U51"/>
  <c r="U31"/>
  <c r="U27"/>
  <c r="AF51"/>
  <c r="AI98"/>
  <c r="AI85"/>
  <c r="AI123"/>
  <c r="AI133"/>
  <c r="AI143"/>
  <c r="AI122"/>
  <c r="AI76"/>
  <c r="AI28"/>
  <c r="U107"/>
  <c r="U142"/>
  <c r="U42"/>
  <c r="U129"/>
  <c r="U21"/>
  <c r="U54"/>
  <c r="U61"/>
  <c r="U125"/>
  <c r="U104"/>
  <c r="U49"/>
  <c r="U116"/>
  <c r="U38"/>
  <c r="U147"/>
  <c r="U150"/>
  <c r="U65"/>
  <c r="U77"/>
  <c r="U140"/>
  <c r="U46"/>
  <c r="U53"/>
  <c r="U100"/>
  <c r="U80"/>
  <c r="U108"/>
  <c r="U68"/>
  <c r="U52"/>
  <c r="U40"/>
  <c r="U22"/>
  <c r="U24"/>
  <c r="AF139"/>
  <c r="AF117"/>
  <c r="AF109"/>
  <c r="AF25"/>
  <c r="AF106"/>
  <c r="AS47"/>
  <c r="AS108"/>
  <c r="AF66"/>
  <c r="AF41"/>
  <c r="AF85"/>
  <c r="AF95"/>
  <c r="AS15"/>
  <c r="AS66"/>
  <c r="AS143"/>
  <c r="AS97"/>
  <c r="AF18"/>
  <c r="AS63"/>
  <c r="AS59"/>
  <c r="AS24"/>
  <c r="AS33"/>
  <c r="AS46"/>
  <c r="AS27"/>
  <c r="AS80"/>
  <c r="AS65"/>
  <c r="AS152"/>
  <c r="AS136"/>
  <c r="AS122"/>
  <c r="AS67"/>
  <c r="AS86"/>
  <c r="AS72"/>
  <c r="AS144"/>
  <c r="AS128"/>
  <c r="AS23"/>
  <c r="AS75"/>
  <c r="AS113"/>
  <c r="AS101"/>
  <c r="AS89"/>
  <c r="AF34"/>
  <c r="AF133"/>
  <c r="AF63"/>
  <c r="AF47"/>
  <c r="AF31"/>
  <c r="AF150"/>
  <c r="AF78"/>
  <c r="AF58"/>
  <c r="AF121"/>
  <c r="T13" i="4"/>
  <c r="V4" i="5"/>
  <c r="U4" s="1"/>
  <c r="U5" s="1"/>
  <c r="AS4"/>
  <c r="AF87"/>
  <c r="AF83"/>
  <c r="AI15"/>
  <c r="AI30"/>
  <c r="AI114"/>
  <c r="AI108"/>
  <c r="AI152"/>
  <c r="AI148"/>
  <c r="AI103"/>
  <c r="AI145"/>
  <c r="AI21"/>
  <c r="AI73"/>
  <c r="AI110"/>
  <c r="AI46"/>
  <c r="AI142"/>
  <c r="AI14"/>
  <c r="AI92"/>
  <c r="AI120"/>
  <c r="AI29"/>
  <c r="AI37"/>
  <c r="AI78"/>
  <c r="AI74"/>
  <c r="AI131"/>
  <c r="AI106"/>
  <c r="AI141"/>
  <c r="AI88"/>
  <c r="AI72"/>
  <c r="AI115"/>
  <c r="AI56"/>
  <c r="AI40"/>
  <c r="AI24"/>
  <c r="AI66"/>
  <c r="AI137"/>
  <c r="AI95"/>
  <c r="AI127"/>
  <c r="AI104"/>
  <c r="AI54"/>
  <c r="AI45"/>
  <c r="AI140"/>
  <c r="AI102"/>
  <c r="AI91"/>
  <c r="AI33"/>
  <c r="AI86"/>
  <c r="AI42"/>
  <c r="AI26"/>
  <c r="AI147"/>
  <c r="AI61"/>
  <c r="AI125"/>
  <c r="AI34"/>
  <c r="AI113"/>
  <c r="AI132"/>
  <c r="AI119"/>
  <c r="AI62"/>
  <c r="AI50"/>
  <c r="AI80"/>
  <c r="AI101"/>
  <c r="AI64"/>
  <c r="AI48"/>
  <c r="AI32"/>
  <c r="AI16"/>
  <c r="AI149"/>
  <c r="AI105"/>
  <c r="AI83"/>
  <c r="AI75"/>
  <c r="AI51"/>
  <c r="AI19"/>
  <c r="AI4"/>
  <c r="AI5" s="1"/>
  <c r="AI111"/>
  <c r="AI87"/>
  <c r="AI55"/>
  <c r="AI35"/>
  <c r="AI27"/>
  <c r="AI23"/>
  <c r="AI41"/>
  <c r="AI82"/>
  <c r="AI22"/>
  <c r="AI38"/>
  <c r="AI97"/>
  <c r="AI58"/>
  <c r="AI109"/>
  <c r="AI65"/>
  <c r="AI107"/>
  <c r="AI116"/>
  <c r="AI151"/>
  <c r="AI81"/>
  <c r="AI121"/>
  <c r="AI135"/>
  <c r="AI134"/>
  <c r="AI130"/>
  <c r="AI70"/>
  <c r="AI124"/>
  <c r="AI150"/>
  <c r="AI139"/>
  <c r="AI100"/>
  <c r="AI89"/>
  <c r="AI84"/>
  <c r="AI68"/>
  <c r="AI136"/>
  <c r="AI52"/>
  <c r="AI36"/>
  <c r="T12" i="4"/>
  <c r="AA16"/>
  <c r="AA17"/>
  <c r="AA18"/>
  <c r="AA21"/>
  <c r="AA25"/>
  <c r="AA29"/>
  <c r="AA33"/>
  <c r="AA37"/>
  <c r="AA41"/>
  <c r="AA45"/>
  <c r="AA49"/>
  <c r="AA53"/>
  <c r="AA57"/>
  <c r="AA63"/>
  <c r="AA15"/>
  <c r="AA20"/>
  <c r="AA28"/>
  <c r="AA32"/>
  <c r="AA36"/>
  <c r="AA40"/>
  <c r="AA44"/>
  <c r="AA48"/>
  <c r="AA52"/>
  <c r="AA56"/>
  <c r="AA62"/>
  <c r="AA12"/>
  <c r="AA14"/>
  <c r="AA23"/>
  <c r="AA27"/>
  <c r="AA31"/>
  <c r="AA35"/>
  <c r="AA39"/>
  <c r="AA43"/>
  <c r="AA47"/>
  <c r="AA51"/>
  <c r="AA55"/>
  <c r="AA59"/>
  <c r="AA61"/>
  <c r="AA3"/>
  <c r="AA4" s="1"/>
  <c r="AA13"/>
  <c r="AA19"/>
  <c r="AA22"/>
  <c r="AA24"/>
  <c r="AA26"/>
  <c r="AA30"/>
  <c r="AA34"/>
  <c r="AA38"/>
  <c r="AA42"/>
  <c r="AA46"/>
  <c r="AA50"/>
  <c r="AA54"/>
  <c r="AA58"/>
  <c r="AA60"/>
  <c r="AA64"/>
  <c r="AS5" i="5" l="1"/>
  <c r="AF93"/>
  <c r="AF99"/>
  <c r="AF111" l="1"/>
  <c r="AF105"/>
  <c r="AF118"/>
  <c r="AF138" s="1"/>
  <c r="X4"/>
  <c r="V3" i="4"/>
  <c r="AF149" i="5" l="1"/>
  <c r="AF4" s="1"/>
  <c r="Y56"/>
  <c r="Y103"/>
  <c r="Y74"/>
  <c r="Y139"/>
  <c r="Y57"/>
  <c r="Y85"/>
  <c r="Y152"/>
  <c r="Y20"/>
  <c r="Y84"/>
  <c r="Y38"/>
  <c r="Y96"/>
  <c r="Y77"/>
  <c r="Y18"/>
  <c r="Y148"/>
  <c r="Y23"/>
  <c r="Y32"/>
  <c r="Y100"/>
  <c r="Y15"/>
  <c r="Y54"/>
  <c r="Y133"/>
  <c r="Y26"/>
  <c r="Y123"/>
  <c r="Y43"/>
  <c r="Y16"/>
  <c r="Y76"/>
  <c r="Y91"/>
  <c r="Y107"/>
  <c r="Y140"/>
  <c r="Y30"/>
  <c r="Y131"/>
  <c r="Y39"/>
  <c r="Y88"/>
  <c r="Y70"/>
  <c r="Y134"/>
  <c r="Y95"/>
  <c r="Y141"/>
  <c r="Y114"/>
  <c r="Y22"/>
  <c r="Y64"/>
  <c r="Y53"/>
  <c r="Y104"/>
  <c r="Y119"/>
  <c r="Y50"/>
  <c r="Y98"/>
  <c r="Y40"/>
  <c r="Y112"/>
  <c r="Y116"/>
  <c r="Y34"/>
  <c r="Y126"/>
  <c r="Y66"/>
  <c r="Y46"/>
  <c r="Y47"/>
  <c r="Y90"/>
  <c r="Y68"/>
  <c r="Y65"/>
  <c r="Y135"/>
  <c r="Y109"/>
  <c r="Y42"/>
  <c r="Y81"/>
  <c r="Y120"/>
  <c r="Y69"/>
  <c r="Y80"/>
  <c r="Y101"/>
  <c r="Y147"/>
  <c r="Y125"/>
  <c r="Y29"/>
  <c r="AL4"/>
  <c r="Y31"/>
  <c r="Y17"/>
  <c r="Y60"/>
  <c r="Y113"/>
  <c r="Y142"/>
  <c r="Y150"/>
  <c r="Y108"/>
  <c r="Y127"/>
  <c r="Y129"/>
  <c r="Y24"/>
  <c r="Y117"/>
  <c r="Y86"/>
  <c r="Y27"/>
  <c r="Y52"/>
  <c r="Y121"/>
  <c r="Y128"/>
  <c r="Y45"/>
  <c r="Y58"/>
  <c r="Y130"/>
  <c r="Y97"/>
  <c r="Y73"/>
  <c r="Y137"/>
  <c r="Y44"/>
  <c r="Y89"/>
  <c r="Y25"/>
  <c r="Y124"/>
  <c r="Y72"/>
  <c r="Y151"/>
  <c r="Y122"/>
  <c r="Y143"/>
  <c r="Y37"/>
  <c r="Y146"/>
  <c r="Y21"/>
  <c r="Y36"/>
  <c r="Y106"/>
  <c r="Y19"/>
  <c r="Y92"/>
  <c r="Y61"/>
  <c r="Y41"/>
  <c r="Y145"/>
  <c r="Y35"/>
  <c r="Y48"/>
  <c r="Y33"/>
  <c r="Y144"/>
  <c r="Y82"/>
  <c r="Y62"/>
  <c r="Y132"/>
  <c r="Y110"/>
  <c r="Y55"/>
  <c r="Y28"/>
  <c r="Y94"/>
  <c r="Y102"/>
  <c r="Y14"/>
  <c r="Y49"/>
  <c r="Y115"/>
  <c r="Y136"/>
  <c r="Y51"/>
  <c r="Y78"/>
  <c r="W23" i="4"/>
  <c r="W37"/>
  <c r="W40"/>
  <c r="W35"/>
  <c r="W17"/>
  <c r="W44"/>
  <c r="W13"/>
  <c r="W27"/>
  <c r="W19"/>
  <c r="W38"/>
  <c r="W36"/>
  <c r="W18"/>
  <c r="W28"/>
  <c r="W45"/>
  <c r="W31"/>
  <c r="W22"/>
  <c r="W30"/>
  <c r="W20"/>
  <c r="W29"/>
  <c r="W49"/>
  <c r="W14"/>
  <c r="W32"/>
  <c r="W25"/>
  <c r="W15"/>
  <c r="W33"/>
  <c r="W34"/>
  <c r="W47"/>
  <c r="AC3"/>
  <c r="W46"/>
  <c r="W26"/>
  <c r="W41"/>
  <c r="W48"/>
  <c r="W43"/>
  <c r="W24"/>
  <c r="W39"/>
  <c r="W16"/>
  <c r="W12"/>
  <c r="W21"/>
  <c r="W42"/>
  <c r="AF5" i="5" l="1"/>
  <c r="W50" i="4"/>
  <c r="W51" s="1"/>
  <c r="AM44" i="5"/>
  <c r="AM121"/>
  <c r="AM125"/>
  <c r="AM107"/>
  <c r="AM45"/>
  <c r="AM69"/>
  <c r="AM97"/>
  <c r="AM39"/>
  <c r="AM105"/>
  <c r="AM40"/>
  <c r="AM81"/>
  <c r="AM85"/>
  <c r="AM37"/>
  <c r="AM152"/>
  <c r="AM144"/>
  <c r="AM54"/>
  <c r="AM43"/>
  <c r="AM79"/>
  <c r="AM20"/>
  <c r="AM84"/>
  <c r="AM132"/>
  <c r="AM106"/>
  <c r="AM90"/>
  <c r="AM146"/>
  <c r="AM86"/>
  <c r="AM55"/>
  <c r="AM19"/>
  <c r="AM64"/>
  <c r="AM18"/>
  <c r="AM65"/>
  <c r="AM113"/>
  <c r="AM131"/>
  <c r="AM25"/>
  <c r="AM111"/>
  <c r="AM95"/>
  <c r="AM48"/>
  <c r="AM26"/>
  <c r="AM77"/>
  <c r="AM141"/>
  <c r="AM87"/>
  <c r="AM76"/>
  <c r="AM66"/>
  <c r="AM101"/>
  <c r="AM67"/>
  <c r="AM22"/>
  <c r="AM62"/>
  <c r="AM33"/>
  <c r="AM59"/>
  <c r="AM124"/>
  <c r="AM117"/>
  <c r="AM91"/>
  <c r="AM17"/>
  <c r="AM143"/>
  <c r="AM71"/>
  <c r="AM28"/>
  <c r="AM122"/>
  <c r="AM126"/>
  <c r="AM119"/>
  <c r="AM102"/>
  <c r="AM103"/>
  <c r="AM127"/>
  <c r="AM35"/>
  <c r="AM83"/>
  <c r="AM24"/>
  <c r="AM88"/>
  <c r="AM92"/>
  <c r="AM112"/>
  <c r="AM139"/>
  <c r="AM135"/>
  <c r="AM128"/>
  <c r="AM31"/>
  <c r="AM63"/>
  <c r="AM23"/>
  <c r="AM68"/>
  <c r="AM114"/>
  <c r="AM137"/>
  <c r="AM145"/>
  <c r="AM104"/>
  <c r="AM27"/>
  <c r="AM133"/>
  <c r="AM52"/>
  <c r="AM148"/>
  <c r="AM93"/>
  <c r="AM123"/>
  <c r="AM78"/>
  <c r="AM60"/>
  <c r="AM109"/>
  <c r="AM140"/>
  <c r="AM73"/>
  <c r="AM98"/>
  <c r="AM130"/>
  <c r="AM29"/>
  <c r="AM47"/>
  <c r="AM56"/>
  <c r="AM120"/>
  <c r="AM147"/>
  <c r="AM41"/>
  <c r="AM151"/>
  <c r="AM96"/>
  <c r="AM134"/>
  <c r="AM51"/>
  <c r="AM99"/>
  <c r="AM36"/>
  <c r="AM49"/>
  <c r="AM53"/>
  <c r="AM108"/>
  <c r="AM116"/>
  <c r="AM82"/>
  <c r="AM142"/>
  <c r="AM75"/>
  <c r="AM16"/>
  <c r="AM80"/>
  <c r="AM34"/>
  <c r="AM100"/>
  <c r="AM14"/>
  <c r="AM46"/>
  <c r="AM38"/>
  <c r="AM150"/>
  <c r="AM61"/>
  <c r="AM57"/>
  <c r="AM118"/>
  <c r="AM30"/>
  <c r="AM74"/>
  <c r="AM58"/>
  <c r="AM15"/>
  <c r="AM136"/>
  <c r="AM110"/>
  <c r="AM129"/>
  <c r="AM50"/>
  <c r="AM72"/>
  <c r="AM94"/>
  <c r="AM89"/>
  <c r="AM70"/>
  <c r="AM115"/>
  <c r="AM32"/>
  <c r="AM21"/>
  <c r="AM42"/>
  <c r="Y59"/>
  <c r="AD18" i="4"/>
  <c r="AD39"/>
  <c r="AD33"/>
  <c r="AD38"/>
  <c r="AD16"/>
  <c r="AD56"/>
  <c r="AD64"/>
  <c r="AD35"/>
  <c r="AD30"/>
  <c r="AD61"/>
  <c r="AD3"/>
  <c r="AD4" s="1"/>
  <c r="AB2" s="1"/>
  <c r="AD36"/>
  <c r="AD34"/>
  <c r="AD20"/>
  <c r="AD31"/>
  <c r="AD47"/>
  <c r="AD62"/>
  <c r="AD26"/>
  <c r="AD49"/>
  <c r="AD23"/>
  <c r="AD54"/>
  <c r="AD12"/>
  <c r="AD32"/>
  <c r="AD48"/>
  <c r="AD63"/>
  <c r="AD45"/>
  <c r="AD21"/>
  <c r="AD19"/>
  <c r="AD28"/>
  <c r="AD43"/>
  <c r="AD59"/>
  <c r="AD58"/>
  <c r="AD41"/>
  <c r="AD17"/>
  <c r="AD46"/>
  <c r="AD57"/>
  <c r="AD22"/>
  <c r="AD44"/>
  <c r="AD60"/>
  <c r="AD37"/>
  <c r="AD25"/>
  <c r="AD55"/>
  <c r="AD42"/>
  <c r="AD15"/>
  <c r="AD27"/>
  <c r="AD40"/>
  <c r="AD50"/>
  <c r="AD13"/>
  <c r="AD51"/>
  <c r="AD29"/>
  <c r="AD24"/>
  <c r="AD14"/>
  <c r="AD52"/>
  <c r="AD53"/>
  <c r="W52" l="1"/>
  <c r="W53" s="1"/>
  <c r="AM138" i="5"/>
  <c r="AM149" s="1"/>
  <c r="AM4" s="1"/>
  <c r="AM5" s="1"/>
  <c r="AK3" s="1"/>
  <c r="Y63"/>
  <c r="Y71" s="1"/>
  <c r="Y67"/>
  <c r="AB3" i="4"/>
  <c r="W54" l="1"/>
  <c r="AK4" i="5"/>
  <c r="Y75"/>
  <c r="Y79" s="1"/>
  <c r="Y83" l="1"/>
  <c r="Y87" s="1"/>
  <c r="W55" i="4"/>
  <c r="W56" l="1"/>
  <c r="Y93" i="5"/>
  <c r="Y99" s="1"/>
  <c r="Y105" s="1"/>
  <c r="Y111" s="1"/>
  <c r="Y118" s="1"/>
  <c r="Y138" s="1"/>
  <c r="Y149" s="1"/>
  <c r="Y4" s="1"/>
  <c r="Y5" s="1"/>
  <c r="W3" s="1"/>
  <c r="W4" l="1"/>
  <c r="W57" i="4"/>
  <c r="W58" l="1"/>
  <c r="W59" s="1"/>
  <c r="W60" s="1"/>
  <c r="W61" s="1"/>
  <c r="W62" s="1"/>
  <c r="W63" s="1"/>
  <c r="W64" s="1"/>
  <c r="W3" l="1"/>
  <c r="W4" s="1"/>
  <c r="U2" s="1"/>
  <c r="U3" l="1"/>
</calcChain>
</file>

<file path=xl/comments1.xml><?xml version="1.0" encoding="utf-8"?>
<comments xmlns="http://schemas.openxmlformats.org/spreadsheetml/2006/main">
  <authors>
    <author>Denis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dimensionnement à la FLEXION suivant l'AXE FORT</t>
        </r>
      </text>
    </comment>
    <comment ref="AF2" authorId="0">
      <text>
        <r>
          <rPr>
            <b/>
            <sz val="9"/>
            <color indexed="81"/>
            <rFont val="Tahoma"/>
            <family val="2"/>
          </rPr>
          <t>dimensionnement au FLAMBEMENT suivant l'AXE FORT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" authorId="0">
      <text>
        <r>
          <rPr>
            <b/>
            <sz val="9"/>
            <color indexed="81"/>
            <rFont val="Tahoma"/>
            <family val="2"/>
          </rPr>
          <t>dimensionnement à la FLEXION suivant l'AXE faible</t>
        </r>
      </text>
    </comment>
    <comment ref="AS2" authorId="0">
      <text>
        <r>
          <rPr>
            <b/>
            <sz val="9"/>
            <color indexed="81"/>
            <rFont val="Tahoma"/>
            <family val="2"/>
          </rPr>
          <t>dimensionnement au FLAMBEMENT suivant l'AXE faible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9"/>
            <color indexed="81"/>
            <rFont val="Tahoma"/>
            <family val="2"/>
          </rPr>
          <t>sélection du profilé respectant à la fois les ELU et ELS (soit le profilé le plus "raide")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sélection du profilé aux ELU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sélection du profilé aux ELS</t>
        </r>
      </text>
    </comment>
    <comment ref="AE6" authorId="0">
      <text>
        <r>
          <rPr>
            <sz val="9"/>
            <color indexed="81"/>
            <rFont val="Tahoma"/>
            <family val="2"/>
          </rPr>
          <t>Calcul de l'effort normal maximal pour chaque profilé en fonction de l'élancement imposé
= la contrainte réduite x la surface de la section</t>
        </r>
      </text>
    </comment>
    <comment ref="AQ7" authorId="0">
      <text>
        <r>
          <rPr>
            <b/>
            <sz val="9"/>
            <color indexed="81"/>
            <rFont val="Tahoma"/>
            <family val="2"/>
          </rPr>
          <t>= λ 1 pour le S235</t>
        </r>
      </text>
    </comment>
    <comment ref="AC10" authorId="0">
      <text>
        <r>
          <rPr>
            <b/>
            <sz val="9"/>
            <color indexed="81"/>
            <rFont val="Tahoma"/>
            <family val="2"/>
          </rPr>
          <t>choix de la courbe de flambement (a, b, c ou d) en fonction des dimensions de la section du profilé</t>
        </r>
      </text>
    </comment>
    <comment ref="AP10" authorId="0">
      <text>
        <r>
          <rPr>
            <b/>
            <sz val="9"/>
            <color indexed="81"/>
            <rFont val="Tahoma"/>
            <family val="2"/>
          </rPr>
          <t>choix de la courbe de flambement (a, b, c ou d) en fonction des dimensions de la section du profilé</t>
        </r>
      </text>
    </comment>
    <comment ref="AB11" authorId="0">
      <text>
        <r>
          <rPr>
            <b/>
            <sz val="9"/>
            <color indexed="81"/>
            <rFont val="Tahoma"/>
            <family val="2"/>
          </rPr>
          <t>λ barré = λ / λ1
et
λ = l0 / i
avecl0 = longueur de flambement</t>
        </r>
      </text>
    </comment>
    <comment ref="AD11" authorId="0">
      <text>
        <r>
          <rPr>
            <b/>
            <sz val="9"/>
            <color indexed="81"/>
            <rFont val="Tahoma"/>
            <family val="2"/>
          </rPr>
          <t>calcul de la contrainte réduite:  coef réducteur (fct de la courbe de flambement) multiplié par la contrainte max</t>
        </r>
      </text>
    </comment>
    <comment ref="AO11" authorId="0">
      <text>
        <r>
          <rPr>
            <b/>
            <sz val="9"/>
            <color indexed="81"/>
            <rFont val="Tahoma"/>
            <family val="2"/>
          </rPr>
          <t>λ barré = λ / λ1
et
λ = l0 / i
avecl0 = longueur de flambement</t>
        </r>
      </text>
    </comment>
    <comment ref="AQ11" authorId="0">
      <text>
        <r>
          <rPr>
            <b/>
            <sz val="9"/>
            <color indexed="81"/>
            <rFont val="Tahoma"/>
            <family val="2"/>
          </rPr>
          <t>calcul de la contrainte réduite:  coef réducteur (fct de la courbe de flambement) multiplié par la contrainte max</t>
        </r>
      </text>
    </comment>
  </commentList>
</comments>
</file>

<file path=xl/sharedStrings.xml><?xml version="1.0" encoding="utf-8"?>
<sst xmlns="http://schemas.openxmlformats.org/spreadsheetml/2006/main" count="808" uniqueCount="420">
  <si>
    <t>cm</t>
  </si>
  <si>
    <t>-</t>
  </si>
  <si>
    <r>
      <t>Poutrelles I européennes</t>
    </r>
    <r>
      <rPr>
        <sz val="10"/>
        <rFont val="Arial"/>
        <family val="2"/>
      </rPr>
      <t xml:space="preserve">
Dimensions: IPE 80 - 600 conformes à l’Euronorme 19-57; IPE A 80 - 600; IPE O 180 - 600; IPE 750
Tolérances: EN 10034: 1993
Etat de surface conforme à EN 10163-3: 1991, classe C, sous-classe 1
</t>
    </r>
  </si>
  <si>
    <t xml:space="preserve">Désignation
</t>
  </si>
  <si>
    <t xml:space="preserve">Dimensions
</t>
  </si>
  <si>
    <t xml:space="preserve">Dimensions de construction
</t>
  </si>
  <si>
    <t xml:space="preserve">Surface
</t>
  </si>
  <si>
    <t>Valeurs statiques</t>
  </si>
  <si>
    <r>
      <t xml:space="preserve">axe fort y-y </t>
    </r>
    <r>
      <rPr>
        <sz val="8.5"/>
        <rFont val="Arial Black"/>
        <family val="2"/>
      </rPr>
      <t>(x-x)</t>
    </r>
  </si>
  <si>
    <r>
      <t xml:space="preserve">axe faible </t>
    </r>
    <r>
      <rPr>
        <sz val="8.5"/>
        <rFont val="Arial Black"/>
        <family val="2"/>
      </rPr>
      <t>(y-y)</t>
    </r>
  </si>
  <si>
    <t>P</t>
  </si>
  <si>
    <t>h</t>
  </si>
  <si>
    <t>b</t>
  </si>
  <si>
    <t>a</t>
  </si>
  <si>
    <t>e</t>
  </si>
  <si>
    <t>Ix</t>
  </si>
  <si>
    <t>(I/v)x</t>
  </si>
  <si>
    <t>ix</t>
  </si>
  <si>
    <t>Iy</t>
  </si>
  <si>
    <t>(I/v)y</t>
  </si>
  <si>
    <t>iy</t>
  </si>
  <si>
    <t>G</t>
  </si>
  <si>
    <r>
      <t>t</t>
    </r>
    <r>
      <rPr>
        <vertAlign val="subscript"/>
        <sz val="12"/>
        <rFont val="Arial"/>
        <family val="2"/>
      </rPr>
      <t>w</t>
    </r>
  </si>
  <si>
    <r>
      <t>t</t>
    </r>
    <r>
      <rPr>
        <vertAlign val="subscript"/>
        <sz val="12"/>
        <rFont val="Arial"/>
        <family val="2"/>
      </rPr>
      <t>f</t>
    </r>
  </si>
  <si>
    <t>r</t>
  </si>
  <si>
    <t>A</t>
  </si>
  <si>
    <r>
      <t>h</t>
    </r>
    <r>
      <rPr>
        <vertAlign val="subscript"/>
        <sz val="12"/>
        <rFont val="Arial"/>
        <family val="2"/>
      </rPr>
      <t>i</t>
    </r>
  </si>
  <si>
    <t>d</t>
  </si>
  <si>
    <t>Ø</t>
  </si>
  <si>
    <r>
      <t>p</t>
    </r>
    <r>
      <rPr>
        <vertAlign val="subscript"/>
        <sz val="12"/>
        <rFont val="Arial"/>
        <family val="2"/>
      </rPr>
      <t>min</t>
    </r>
  </si>
  <si>
    <r>
      <t>p</t>
    </r>
    <r>
      <rPr>
        <vertAlign val="subscript"/>
        <sz val="12"/>
        <rFont val="Arial"/>
        <family val="2"/>
      </rPr>
      <t>max</t>
    </r>
  </si>
  <si>
    <r>
      <t>A</t>
    </r>
    <r>
      <rPr>
        <vertAlign val="subscript"/>
        <sz val="12"/>
        <rFont val="Arial"/>
        <family val="2"/>
      </rPr>
      <t>L</t>
    </r>
  </si>
  <si>
    <r>
      <t>A</t>
    </r>
    <r>
      <rPr>
        <vertAlign val="subscript"/>
        <sz val="12"/>
        <rFont val="Arial"/>
        <family val="2"/>
      </rPr>
      <t>G</t>
    </r>
  </si>
  <si>
    <r>
      <t>I</t>
    </r>
    <r>
      <rPr>
        <vertAlign val="subscript"/>
        <sz val="12"/>
        <rFont val="Arial"/>
        <family val="2"/>
      </rPr>
      <t>y</t>
    </r>
  </si>
  <si>
    <r>
      <t>W</t>
    </r>
    <r>
      <rPr>
        <vertAlign val="subscript"/>
        <sz val="12"/>
        <rFont val="Arial"/>
        <family val="2"/>
      </rPr>
      <t>el.y</t>
    </r>
  </si>
  <si>
    <r>
      <t>W</t>
    </r>
    <r>
      <rPr>
        <vertAlign val="subscript"/>
        <sz val="12"/>
        <rFont val="Arial"/>
        <family val="2"/>
      </rPr>
      <t>pl.y</t>
    </r>
    <r>
      <rPr>
        <sz val="8"/>
        <rFont val="Arial"/>
        <family val="2"/>
      </rPr>
      <t>♦</t>
    </r>
  </si>
  <si>
    <r>
      <t>i</t>
    </r>
    <r>
      <rPr>
        <vertAlign val="subscript"/>
        <sz val="12"/>
        <rFont val="Arial"/>
        <family val="2"/>
      </rPr>
      <t>y</t>
    </r>
  </si>
  <si>
    <r>
      <t>A</t>
    </r>
    <r>
      <rPr>
        <vertAlign val="subscript"/>
        <sz val="12"/>
        <rFont val="Arial"/>
        <family val="2"/>
      </rPr>
      <t>vz</t>
    </r>
  </si>
  <si>
    <r>
      <t>I</t>
    </r>
    <r>
      <rPr>
        <vertAlign val="subscript"/>
        <sz val="12"/>
        <rFont val="Arial"/>
        <family val="2"/>
      </rPr>
      <t>z</t>
    </r>
  </si>
  <si>
    <r>
      <t>W</t>
    </r>
    <r>
      <rPr>
        <vertAlign val="subscript"/>
        <sz val="12"/>
        <rFont val="Arial"/>
        <family val="2"/>
      </rPr>
      <t>el.z</t>
    </r>
  </si>
  <si>
    <r>
      <t>W</t>
    </r>
    <r>
      <rPr>
        <vertAlign val="subscript"/>
        <sz val="12"/>
        <rFont val="Arial"/>
        <family val="2"/>
      </rPr>
      <t>pl.z</t>
    </r>
    <r>
      <rPr>
        <sz val="8"/>
        <rFont val="Arial"/>
        <family val="2"/>
      </rPr>
      <t>♦</t>
    </r>
  </si>
  <si>
    <r>
      <t xml:space="preserve"> i</t>
    </r>
    <r>
      <rPr>
        <vertAlign val="subscript"/>
        <sz val="12"/>
        <rFont val="Arial"/>
        <family val="2"/>
      </rPr>
      <t>z</t>
    </r>
  </si>
  <si>
    <t>kg/m</t>
  </si>
  <si>
    <t>mm</t>
  </si>
  <si>
    <r>
      <t>cm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</si>
  <si>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/m</t>
    </r>
  </si>
  <si>
    <r>
      <t xml:space="preserve">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/t</t>
    </r>
  </si>
  <si>
    <r>
      <t>cm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</t>
    </r>
  </si>
  <si>
    <r>
      <t>cm</t>
    </r>
    <r>
      <rPr>
        <vertAlign val="superscript"/>
        <sz val="8"/>
        <rFont val="Arial"/>
        <family val="2"/>
      </rPr>
      <t>3</t>
    </r>
  </si>
  <si>
    <r>
      <t>cm</t>
    </r>
    <r>
      <rPr>
        <vertAlign val="superscript"/>
        <sz val="8"/>
        <rFont val="Arial"/>
        <family val="2"/>
      </rPr>
      <t>4</t>
    </r>
  </si>
  <si>
    <t>IPE 80 A•/*</t>
  </si>
  <si>
    <t>IPE 80 A</t>
  </si>
  <si>
    <t>IPE 80*</t>
  </si>
  <si>
    <t>IPE 80</t>
  </si>
  <si>
    <t>IPE A 100•/*</t>
  </si>
  <si>
    <t>IPE A 100</t>
  </si>
  <si>
    <t>IPE 100*</t>
  </si>
  <si>
    <t>IPE 100</t>
  </si>
  <si>
    <t>IPE A 120•</t>
  </si>
  <si>
    <t>IPE A 120</t>
  </si>
  <si>
    <t>IPE 120</t>
  </si>
  <si>
    <t>IPE A 140•</t>
  </si>
  <si>
    <t>IPE A 140</t>
  </si>
  <si>
    <t>IPE 140</t>
  </si>
  <si>
    <t>IPE A 160•</t>
  </si>
  <si>
    <t>IPE A 160</t>
  </si>
  <si>
    <t>IPE 160</t>
  </si>
  <si>
    <t>IPE A 180•</t>
  </si>
  <si>
    <t>M 10</t>
  </si>
  <si>
    <t>IPE A 180</t>
  </si>
  <si>
    <t>IPE 180</t>
  </si>
  <si>
    <t>IPE O 180+</t>
  </si>
  <si>
    <t>IPE O 180</t>
  </si>
  <si>
    <t>IPE A 200•</t>
  </si>
  <si>
    <t>IPE A 200</t>
  </si>
  <si>
    <t>IPE 200</t>
  </si>
  <si>
    <t>IPE O 200+</t>
  </si>
  <si>
    <t>IPE O 200</t>
  </si>
  <si>
    <t>IPE A 220•</t>
  </si>
  <si>
    <t>M 12</t>
  </si>
  <si>
    <t>IPE A 220</t>
  </si>
  <si>
    <t>IPE 220</t>
  </si>
  <si>
    <t>IPE O 220+</t>
  </si>
  <si>
    <t>IPE O 220</t>
  </si>
  <si>
    <t>IPE A 240•</t>
  </si>
  <si>
    <t>IPE A 240</t>
  </si>
  <si>
    <t>IPE 240</t>
  </si>
  <si>
    <t>IPE O 240+</t>
  </si>
  <si>
    <t>IPE O 240</t>
  </si>
  <si>
    <t>IPE A 270•</t>
  </si>
  <si>
    <t>M 16</t>
  </si>
  <si>
    <t>IPE A 270</t>
  </si>
  <si>
    <t>IPE 270</t>
  </si>
  <si>
    <t>IPE O 270+</t>
  </si>
  <si>
    <t>IPE O 270</t>
  </si>
  <si>
    <t>IPE A 300•</t>
  </si>
  <si>
    <t>IPE A 300</t>
  </si>
  <si>
    <t>IPE 300</t>
  </si>
  <si>
    <t>IPE O 300+</t>
  </si>
  <si>
    <t>IPE O 300</t>
  </si>
  <si>
    <t>IPE A 330•</t>
  </si>
  <si>
    <t>IPE A 330</t>
  </si>
  <si>
    <t>IPE 330</t>
  </si>
  <si>
    <t>IPE O 330+</t>
  </si>
  <si>
    <t>IPE O 330</t>
  </si>
  <si>
    <t>IPE A 360•</t>
  </si>
  <si>
    <t>M 22</t>
  </si>
  <si>
    <t>IPE A 360</t>
  </si>
  <si>
    <t>IPE 360</t>
  </si>
  <si>
    <t>IPE O 360+</t>
  </si>
  <si>
    <t>IPE O 360</t>
  </si>
  <si>
    <t>IPE A 400•</t>
  </si>
  <si>
    <t>IPE A 400</t>
  </si>
  <si>
    <t>IPE 400</t>
  </si>
  <si>
    <t>IPE O 400+</t>
  </si>
  <si>
    <t>IPE O 400</t>
  </si>
  <si>
    <t>IPE A 450•</t>
  </si>
  <si>
    <t>M 24</t>
  </si>
  <si>
    <t>IPE A 450</t>
  </si>
  <si>
    <t>IPE 450</t>
  </si>
  <si>
    <t>IPE O 450+</t>
  </si>
  <si>
    <t>IPE O 450</t>
  </si>
  <si>
    <t>IPE A 500•</t>
  </si>
  <si>
    <t>IPE A 500</t>
  </si>
  <si>
    <t>IPE 500</t>
  </si>
  <si>
    <t>IPE O 500+</t>
  </si>
  <si>
    <t>IPE O 500</t>
  </si>
  <si>
    <t>IPE A 550•</t>
  </si>
  <si>
    <t>IPE A 550</t>
  </si>
  <si>
    <t xml:space="preserve">IPE 550 </t>
  </si>
  <si>
    <t>IPE 550</t>
  </si>
  <si>
    <t>IPE O 550+</t>
  </si>
  <si>
    <t>IPE O 550</t>
  </si>
  <si>
    <t>IPE A 600•</t>
  </si>
  <si>
    <t>M 27</t>
  </si>
  <si>
    <t>IPE A 600</t>
  </si>
  <si>
    <t>IPE 600</t>
  </si>
  <si>
    <t>IPE O 600+</t>
  </si>
  <si>
    <t>IPE O 600</t>
  </si>
  <si>
    <t>IPE 750 x 137*</t>
  </si>
  <si>
    <t>IPE 750 x 137</t>
  </si>
  <si>
    <t>IPE 750 x 147</t>
  </si>
  <si>
    <t>IPE 750 x 173+</t>
  </si>
  <si>
    <t>IPE 750 x 173</t>
  </si>
  <si>
    <t>IPE 750 x 196+</t>
  </si>
  <si>
    <t>IPE 750 x 196</t>
  </si>
  <si>
    <r>
      <t>Poutrelles européennes à larges ailes</t>
    </r>
    <r>
      <rPr>
        <sz val="10"/>
        <rFont val="Arial"/>
        <family val="2"/>
      </rPr>
      <t xml:space="preserve">
Dim.: HE A, HE B et HE M 100-1000 conformes à l’Euronorme 53-62; HE AA 100-1000; HL 920-1100
Tolérances: EN 10034: 1993   HE 100 - 900; HE 1000 AA-M; HL AA-R
A6 - 02   HE avec GHE&gt;GHE M; HL 920; HL 1000 avec GHL&gt;GHL M
Etat de surface conforme à EN 10163-3: 1991, classe C, sous-classe 1</t>
    </r>
  </si>
  <si>
    <r>
      <t>I</t>
    </r>
    <r>
      <rPr>
        <b/>
        <vertAlign val="subscript"/>
        <sz val="12"/>
        <rFont val="Arial"/>
        <family val="2"/>
      </rPr>
      <t>y</t>
    </r>
  </si>
  <si>
    <r>
      <t>W</t>
    </r>
    <r>
      <rPr>
        <b/>
        <vertAlign val="subscript"/>
        <sz val="12"/>
        <rFont val="Arial"/>
        <family val="2"/>
      </rPr>
      <t>el.y</t>
    </r>
  </si>
  <si>
    <r>
      <t>cm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 xml:space="preserve"> </t>
    </r>
  </si>
  <si>
    <r>
      <t>cm</t>
    </r>
    <r>
      <rPr>
        <b/>
        <vertAlign val="superscript"/>
        <sz val="8"/>
        <rFont val="Arial"/>
        <family val="2"/>
      </rPr>
      <t>3</t>
    </r>
  </si>
  <si>
    <t>HE 100 AA•</t>
  </si>
  <si>
    <t>HE 100 AA</t>
  </si>
  <si>
    <t>HE 100 A</t>
  </si>
  <si>
    <t>HE 100 B</t>
  </si>
  <si>
    <t>HE 100 M</t>
  </si>
  <si>
    <t>HE 120 AA•</t>
  </si>
  <si>
    <t>HE 120 AA</t>
  </si>
  <si>
    <t>HE 120 A</t>
  </si>
  <si>
    <t>HE 120 B</t>
  </si>
  <si>
    <t>HE 120 M</t>
  </si>
  <si>
    <t>HE 140 AA•</t>
  </si>
  <si>
    <t>HE 140 AA</t>
  </si>
  <si>
    <t>HE 140 A</t>
  </si>
  <si>
    <t>HE 140 B</t>
  </si>
  <si>
    <t>HE 140 M</t>
  </si>
  <si>
    <t>HE 160 AA•</t>
  </si>
  <si>
    <t>M 20</t>
  </si>
  <si>
    <t>HE 160 AA</t>
  </si>
  <si>
    <t>HE 160 A</t>
  </si>
  <si>
    <t>HE 160 B</t>
  </si>
  <si>
    <t>HE 160 M</t>
  </si>
  <si>
    <t>HE 180 AA•</t>
  </si>
  <si>
    <t>HE 180 AA</t>
  </si>
  <si>
    <t>HE 180 A</t>
  </si>
  <si>
    <t>HE 180 B</t>
  </si>
  <si>
    <t>HE 180 M</t>
  </si>
  <si>
    <t>HE 200 AA•</t>
  </si>
  <si>
    <t>HE 200 AA</t>
  </si>
  <si>
    <t>HE 200 A</t>
  </si>
  <si>
    <t>HE 200 B</t>
  </si>
  <si>
    <t>HE 200 M</t>
  </si>
  <si>
    <t>HE 220 AA•</t>
  </si>
  <si>
    <t>HE 220 AA</t>
  </si>
  <si>
    <t>HE 220 A</t>
  </si>
  <si>
    <t>HE 220 B</t>
  </si>
  <si>
    <t>HE 220 M</t>
  </si>
  <si>
    <t>HE 240 AA•</t>
  </si>
  <si>
    <t>HE 240 AA</t>
  </si>
  <si>
    <t>HE 240 A</t>
  </si>
  <si>
    <t>HE 240 B</t>
  </si>
  <si>
    <t>HE 240 M</t>
  </si>
  <si>
    <t>HE 260 AA•</t>
  </si>
  <si>
    <t>HE 260 AA</t>
  </si>
  <si>
    <t>HE 260 A</t>
  </si>
  <si>
    <t>HE 260 B</t>
  </si>
  <si>
    <t>HE 260 M</t>
  </si>
  <si>
    <t>HE 280 AA•</t>
  </si>
  <si>
    <t>HE 280 AA</t>
  </si>
  <si>
    <t>HE 280 A</t>
  </si>
  <si>
    <t>HE 280 B</t>
  </si>
  <si>
    <t>HE 280 M</t>
  </si>
  <si>
    <t>HE 300 AA•</t>
  </si>
  <si>
    <t>HE 300 AA</t>
  </si>
  <si>
    <t>HE 300 A</t>
  </si>
  <si>
    <t>HE 300 B</t>
  </si>
  <si>
    <t>HE 300 M</t>
  </si>
  <si>
    <t>HE 320 AA•</t>
  </si>
  <si>
    <t>HE 320 AA</t>
  </si>
  <si>
    <t>HE 320 A</t>
  </si>
  <si>
    <t>HE 320 B</t>
  </si>
  <si>
    <t>HE 320 M</t>
  </si>
  <si>
    <t>HE 340 AA•</t>
  </si>
  <si>
    <t>HE 340 AA</t>
  </si>
  <si>
    <t>HE 340 A</t>
  </si>
  <si>
    <t>HE 340 B</t>
  </si>
  <si>
    <t>HE 340 M</t>
  </si>
  <si>
    <t>HE 360 AA•</t>
  </si>
  <si>
    <t>HE 360 AA</t>
  </si>
  <si>
    <t>HE 360 A</t>
  </si>
  <si>
    <t>HE 360 B</t>
  </si>
  <si>
    <t>HE 360 M</t>
  </si>
  <si>
    <t>HE 400 AA•</t>
  </si>
  <si>
    <t>HE 400 AA</t>
  </si>
  <si>
    <t>HE 400 A</t>
  </si>
  <si>
    <t>HE 400 B</t>
  </si>
  <si>
    <t>HE 400 M</t>
  </si>
  <si>
    <t>HE 450 AA•</t>
  </si>
  <si>
    <t>HE 450 AA</t>
  </si>
  <si>
    <t>HE 450 A</t>
  </si>
  <si>
    <t>HE 450 B</t>
  </si>
  <si>
    <t>HE 450 M</t>
  </si>
  <si>
    <t>HE 500 AA•</t>
  </si>
  <si>
    <t>HE 500 AA</t>
  </si>
  <si>
    <t>HE 500 A</t>
  </si>
  <si>
    <t>HE 500 B</t>
  </si>
  <si>
    <t>HE 500 M</t>
  </si>
  <si>
    <t>HE 550 AA•</t>
  </si>
  <si>
    <t>HE 550 AA</t>
  </si>
  <si>
    <t>HE 550 A</t>
  </si>
  <si>
    <t>HE 550 B</t>
  </si>
  <si>
    <t>HE 550 M</t>
  </si>
  <si>
    <t>HE 600 AA•</t>
  </si>
  <si>
    <t>HE 600 AA</t>
  </si>
  <si>
    <t>HE 600 A</t>
  </si>
  <si>
    <t>HE 600 B</t>
  </si>
  <si>
    <t>HE 600 M</t>
  </si>
  <si>
    <t>HE 600 x 337•</t>
  </si>
  <si>
    <t>HE 600 x 337</t>
  </si>
  <si>
    <t>HE 600 x 399•</t>
  </si>
  <si>
    <t>HE 600 x 399</t>
  </si>
  <si>
    <t>HE 650 AA•</t>
  </si>
  <si>
    <t>HE 650 AA</t>
  </si>
  <si>
    <t>HE 650 A</t>
  </si>
  <si>
    <t>HE 650 B</t>
  </si>
  <si>
    <t>HE 650 M</t>
  </si>
  <si>
    <t>HE 650 x 343•</t>
  </si>
  <si>
    <t>HE 650 x 343</t>
  </si>
  <si>
    <t>HE 650 x 407•</t>
  </si>
  <si>
    <t>HE 650 x 407</t>
  </si>
  <si>
    <t>HE 700 AA•</t>
  </si>
  <si>
    <t>HE 700 AA</t>
  </si>
  <si>
    <t>HE 700 A</t>
  </si>
  <si>
    <t>HE 700 B</t>
  </si>
  <si>
    <t>HE 700 M</t>
  </si>
  <si>
    <t>HE 700 x 352•</t>
  </si>
  <si>
    <t>HE 700 x 352</t>
  </si>
  <si>
    <t>HE 700 x 418•</t>
  </si>
  <si>
    <t>HE 700 x 418</t>
  </si>
  <si>
    <t>HE 800 AA•</t>
  </si>
  <si>
    <t>HE 800 AA</t>
  </si>
  <si>
    <t>HE 800 A</t>
  </si>
  <si>
    <t>HE 800 B</t>
  </si>
  <si>
    <t>HE 800 M</t>
  </si>
  <si>
    <t>HE 800 x 373•</t>
  </si>
  <si>
    <t>HE 800 x 373</t>
  </si>
  <si>
    <t>HE 800 x 444•</t>
  </si>
  <si>
    <t>HE 800 x 444</t>
  </si>
  <si>
    <t>HE 900 AA•</t>
  </si>
  <si>
    <t>HE 900 AA</t>
  </si>
  <si>
    <t>HE 900 A</t>
  </si>
  <si>
    <t>HE 900 B</t>
  </si>
  <si>
    <t>HE 900 M</t>
  </si>
  <si>
    <t>HE 900 x 391•</t>
  </si>
  <si>
    <t>HE 900 x 391</t>
  </si>
  <si>
    <t>HE 900 x 466•</t>
  </si>
  <si>
    <t>HE 900 x 466</t>
  </si>
  <si>
    <t>HE 1000 AA•</t>
  </si>
  <si>
    <t>HE 1000 AA</t>
  </si>
  <si>
    <t>HE 1000 x 249•</t>
  </si>
  <si>
    <t>HE 1000 x 249</t>
  </si>
  <si>
    <t>HE 1000 A</t>
  </si>
  <si>
    <t>HE 1000 B</t>
  </si>
  <si>
    <t>HE 1000 M</t>
  </si>
  <si>
    <t>HE 1000 x 393•</t>
  </si>
  <si>
    <t>HE 1000 x 393</t>
  </si>
  <si>
    <t>HE 1000 x 415•</t>
  </si>
  <si>
    <t>HE 1000 x 415</t>
  </si>
  <si>
    <t>HE 1000 x 438•</t>
  </si>
  <si>
    <t>HE 1000 x 438</t>
  </si>
  <si>
    <t>HE 1000 x 494•</t>
  </si>
  <si>
    <t>HE 1000 x 494</t>
  </si>
  <si>
    <t>HE 1000 x 584•</t>
  </si>
  <si>
    <t>HE 1000 x 584</t>
  </si>
  <si>
    <t>HL 920 x 342•</t>
  </si>
  <si>
    <t>HL 920 x 342</t>
  </si>
  <si>
    <t>HL 920 x 365•</t>
  </si>
  <si>
    <t>HL 920 x 365</t>
  </si>
  <si>
    <t>HL 920 x 387•</t>
  </si>
  <si>
    <t>HL 920 x 387</t>
  </si>
  <si>
    <t>HL 920 x 417•</t>
  </si>
  <si>
    <t>HL 920 x 417</t>
  </si>
  <si>
    <t>HL 920 x 446•</t>
  </si>
  <si>
    <t>HL 920 x 446</t>
  </si>
  <si>
    <t>HL 920 x 488•</t>
  </si>
  <si>
    <t>HL 920 x 488</t>
  </si>
  <si>
    <t>HL 920 x 534•</t>
  </si>
  <si>
    <t>HL 920 x 534</t>
  </si>
  <si>
    <t>HL 920 x 585•</t>
  </si>
  <si>
    <t>HL 920 x 585</t>
  </si>
  <si>
    <t>HL 920 x 653•</t>
  </si>
  <si>
    <t>HL 920 x 653</t>
  </si>
  <si>
    <t>HL 920 x 784•</t>
  </si>
  <si>
    <t>HL 920 x 784</t>
  </si>
  <si>
    <t>HL 920 x 967•</t>
  </si>
  <si>
    <t>HL 920 x 967</t>
  </si>
  <si>
    <t>HL 1000 AA•</t>
  </si>
  <si>
    <t>HL 1000 AA</t>
  </si>
  <si>
    <t>HL 1000 A•</t>
  </si>
  <si>
    <t>HL 1000 A</t>
  </si>
  <si>
    <t>HL 1000 B•</t>
  </si>
  <si>
    <t>HL 1000 B</t>
  </si>
  <si>
    <t>HL 1000 M•</t>
  </si>
  <si>
    <t>HL 1000 M</t>
  </si>
  <si>
    <t>HL 1000 x 443•</t>
  </si>
  <si>
    <t>M27</t>
  </si>
  <si>
    <t>HL 1000 x 443</t>
  </si>
  <si>
    <t>HL 1000 x 483•</t>
  </si>
  <si>
    <t>HL 1000 x 483</t>
  </si>
  <si>
    <t>HL 1000 x 539•</t>
  </si>
  <si>
    <t>HL 1000 x 539</t>
  </si>
  <si>
    <t>HL 1000 x 554•</t>
  </si>
  <si>
    <t>HL 1000 x 554</t>
  </si>
  <si>
    <t>HL 1000 x 591•</t>
  </si>
  <si>
    <t>HL 1000 x 591</t>
  </si>
  <si>
    <t>HL 1000 x 642•</t>
  </si>
  <si>
    <t>HL 1000 x 642</t>
  </si>
  <si>
    <t>HL 1000 x 748•</t>
  </si>
  <si>
    <t>HL 1000 x 748</t>
  </si>
  <si>
    <t>HL 1000 x 883•</t>
  </si>
  <si>
    <t>HL 1000 x 883</t>
  </si>
  <si>
    <t>HL 1100 A•</t>
  </si>
  <si>
    <t>HL 1100 A</t>
  </si>
  <si>
    <t>HL 1100 B•</t>
  </si>
  <si>
    <t>HL 1100 B</t>
  </si>
  <si>
    <t>HL 1100 M•</t>
  </si>
  <si>
    <t>HL 1100 M</t>
  </si>
  <si>
    <t>HL 1100 R•</t>
  </si>
  <si>
    <t>HL 1100 R</t>
  </si>
  <si>
    <t>Profils creux carrés</t>
  </si>
  <si>
    <t>Dimensions</t>
  </si>
  <si>
    <t>Poids</t>
  </si>
  <si>
    <t>Surface extérieure</t>
  </si>
  <si>
    <t>Flexion et compression</t>
  </si>
  <si>
    <t>ép.</t>
  </si>
  <si>
    <t>I</t>
  </si>
  <si>
    <t>I/v</t>
  </si>
  <si>
    <t>i</t>
  </si>
  <si>
    <t>section de métal</t>
  </si>
  <si>
    <t>Kg/m</t>
  </si>
  <si>
    <t>m2/m</t>
  </si>
  <si>
    <t>cm4</t>
  </si>
  <si>
    <t>cm3</t>
  </si>
  <si>
    <t>cm2</t>
  </si>
  <si>
    <t>20 x 20 x</t>
  </si>
  <si>
    <t>22 x 22 x</t>
  </si>
  <si>
    <t>25 x 25 x</t>
  </si>
  <si>
    <t>30 x 30 x</t>
  </si>
  <si>
    <t>32 x 32 x</t>
  </si>
  <si>
    <t>35 x 35 x</t>
  </si>
  <si>
    <t>38 x 38 x</t>
  </si>
  <si>
    <t>40 x 40 x</t>
  </si>
  <si>
    <t>45 x 45 x</t>
  </si>
  <si>
    <t>50 x 50 x</t>
  </si>
  <si>
    <t>60 x 60 x</t>
  </si>
  <si>
    <t xml:space="preserve">70 x 70 x </t>
  </si>
  <si>
    <t>80 x 80 x</t>
  </si>
  <si>
    <t xml:space="preserve">90 x 90 x </t>
  </si>
  <si>
    <t>100 x 100 x</t>
  </si>
  <si>
    <t>110 x 110 x</t>
  </si>
  <si>
    <t>120 x 120 x</t>
  </si>
  <si>
    <t>125 x 125 x</t>
  </si>
  <si>
    <t>140 x 140 x</t>
  </si>
  <si>
    <t>150 x 150 x</t>
  </si>
  <si>
    <t>160 x 160 x</t>
  </si>
  <si>
    <t>180 x 180 x</t>
  </si>
  <si>
    <t>200 x 200 x</t>
  </si>
  <si>
    <t>220 x 220 x</t>
  </si>
  <si>
    <t>250 x 250 x</t>
  </si>
  <si>
    <t>Profils creux circulaires</t>
  </si>
  <si>
    <t>Surface</t>
  </si>
  <si>
    <t>D</t>
  </si>
  <si>
    <t>extérieure</t>
  </si>
  <si>
    <t>diam. ext</t>
  </si>
  <si>
    <t>diam. int</t>
  </si>
  <si>
    <t>3,23,9</t>
  </si>
  <si>
    <t>AA</t>
  </si>
  <si>
    <t>B</t>
  </si>
  <si>
    <t>M</t>
  </si>
  <si>
    <t>HE</t>
  </si>
  <si>
    <r>
      <t>I</t>
    </r>
    <r>
      <rPr>
        <b/>
        <vertAlign val="subscript"/>
        <sz val="12"/>
        <rFont val="Arial"/>
        <family val="2"/>
      </rPr>
      <t>z</t>
    </r>
  </si>
  <si>
    <r>
      <t>cm</t>
    </r>
    <r>
      <rPr>
        <b/>
        <vertAlign val="superscript"/>
        <sz val="8"/>
        <rFont val="Arial"/>
        <family val="2"/>
      </rPr>
      <t>4</t>
    </r>
  </si>
  <si>
    <r>
      <t>W</t>
    </r>
    <r>
      <rPr>
        <b/>
        <vertAlign val="subscript"/>
        <sz val="12"/>
        <rFont val="Arial"/>
        <family val="2"/>
      </rPr>
      <t>el.z</t>
    </r>
  </si>
  <si>
    <t>cont réduite</t>
  </si>
  <si>
    <t>Lambda barré</t>
  </si>
  <si>
    <t>N résistant</t>
  </si>
  <si>
    <t>(kN)</t>
  </si>
  <si>
    <t>N sollicitant (kN)</t>
  </si>
  <si>
    <t>λ barré =( l0 / ix) / λ1</t>
  </si>
  <si>
    <t>détermination de la courbe de flambement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</si>
</sst>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5" formatCode="0.0"/>
    <numFmt numFmtId="167" formatCode="_-* #,##0.00\ [$€]_-;\-* #,##0.00\ [$€]_-;_-* &quot;-&quot;??\ [$€]_-;_-@_-"/>
    <numFmt numFmtId="170" formatCode="0.000"/>
    <numFmt numFmtId="171" formatCode="#,##0.000"/>
  </numFmts>
  <fonts count="44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8"/>
      <color rgb="FF0070C0"/>
      <name val="Arial"/>
      <family val="2"/>
    </font>
    <font>
      <b/>
      <sz val="8"/>
      <name val="Arial"/>
      <family val="2"/>
    </font>
    <font>
      <b/>
      <sz val="8"/>
      <color rgb="FF0070C0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18"/>
      <name val="Arial Black"/>
      <family val="2"/>
    </font>
    <font>
      <sz val="10"/>
      <name val="Geneva"/>
    </font>
    <font>
      <sz val="10"/>
      <name val="Arial Black"/>
      <family val="2"/>
    </font>
    <font>
      <sz val="8.5"/>
      <name val="Arial Black"/>
      <family val="2"/>
    </font>
    <font>
      <vertAlign val="subscript"/>
      <sz val="12"/>
      <name val="Arial"/>
      <family val="2"/>
    </font>
    <font>
      <sz val="7"/>
      <name val="Arial"/>
      <family val="2"/>
    </font>
    <font>
      <sz val="8"/>
      <color theme="5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8"/>
      <name val="Arial"/>
      <family val="2"/>
    </font>
    <font>
      <sz val="10"/>
      <color theme="5"/>
      <name val="Arial"/>
      <family val="2"/>
    </font>
    <font>
      <b/>
      <sz val="7"/>
      <name val="Arial"/>
      <family val="2"/>
    </font>
    <font>
      <sz val="7"/>
      <color theme="5"/>
      <name val="Arial"/>
      <family val="2"/>
    </font>
    <font>
      <b/>
      <sz val="7"/>
      <color rgb="FF0070C0"/>
      <name val="Arial"/>
      <family val="2"/>
    </font>
    <font>
      <b/>
      <sz val="18"/>
      <color indexed="8"/>
      <name val="Arial"/>
      <family val="2"/>
    </font>
    <font>
      <sz val="7"/>
      <color indexed="8"/>
      <name val="Arial"/>
      <family val="2"/>
    </font>
    <font>
      <sz val="9"/>
      <color rgb="FFFF0000"/>
      <name val="Arial"/>
      <family val="2"/>
    </font>
    <font>
      <sz val="7"/>
      <color rgb="FF0070C0"/>
      <name val="Arial"/>
      <family val="2"/>
    </font>
    <font>
      <b/>
      <sz val="9"/>
      <name val="Arial"/>
      <family val="2"/>
    </font>
    <font>
      <sz val="10"/>
      <color rgb="FF0070C0"/>
      <name val="Geneva"/>
    </font>
    <font>
      <sz val="10"/>
      <color rgb="FFFF0000"/>
      <name val="Geneva"/>
    </font>
    <font>
      <sz val="7"/>
      <color rgb="FFFF0000"/>
      <name val="Arial"/>
      <family val="2"/>
    </font>
    <font>
      <sz val="7"/>
      <color rgb="FFFF0000"/>
      <name val="Geneva"/>
    </font>
    <font>
      <sz val="8"/>
      <color theme="1"/>
      <name val="Arial"/>
      <family val="2"/>
    </font>
    <font>
      <b/>
      <sz val="10"/>
      <color rgb="FFFF0000"/>
      <name val="Geneva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24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4" fillId="0" borderId="0" xfId="0" applyNumberFormat="1" applyFont="1" applyBorder="1"/>
    <xf numFmtId="0" fontId="4" fillId="0" borderId="0" xfId="0" applyNumberFormat="1" applyFont="1"/>
    <xf numFmtId="0" fontId="20" fillId="0" borderId="26" xfId="0" applyNumberFormat="1" applyFont="1" applyFill="1" applyBorder="1" applyAlignment="1">
      <alignment horizontal="left"/>
    </xf>
    <xf numFmtId="165" fontId="20" fillId="0" borderId="27" xfId="0" applyNumberFormat="1" applyFont="1" applyFill="1" applyBorder="1" applyAlignment="1">
      <alignment horizontal="center"/>
    </xf>
    <xf numFmtId="0" fontId="20" fillId="0" borderId="26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2" fontId="20" fillId="0" borderId="28" xfId="0" applyNumberFormat="1" applyFont="1" applyFill="1" applyBorder="1" applyAlignment="1">
      <alignment horizontal="center"/>
    </xf>
    <xf numFmtId="170" fontId="20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/>
    </xf>
    <xf numFmtId="0" fontId="20" fillId="0" borderId="27" xfId="0" applyNumberFormat="1" applyFont="1" applyBorder="1" applyAlignment="1">
      <alignment horizontal="left"/>
    </xf>
    <xf numFmtId="165" fontId="20" fillId="2" borderId="27" xfId="0" applyNumberFormat="1" applyFont="1" applyFill="1" applyBorder="1" applyAlignment="1">
      <alignment horizontal="center"/>
    </xf>
    <xf numFmtId="2" fontId="20" fillId="2" borderId="26" xfId="0" applyNumberFormat="1" applyFont="1" applyFill="1" applyBorder="1" applyAlignment="1">
      <alignment horizontal="center"/>
    </xf>
    <xf numFmtId="0" fontId="20" fillId="2" borderId="26" xfId="0" applyNumberFormat="1" applyFont="1" applyFill="1" applyBorder="1" applyAlignment="1">
      <alignment horizontal="center"/>
    </xf>
    <xf numFmtId="2" fontId="20" fillId="2" borderId="28" xfId="0" applyNumberFormat="1" applyFont="1" applyFill="1" applyBorder="1" applyAlignment="1">
      <alignment horizontal="center"/>
    </xf>
    <xf numFmtId="0" fontId="20" fillId="0" borderId="27" xfId="0" applyNumberFormat="1" applyFont="1" applyFill="1" applyBorder="1" applyAlignment="1">
      <alignment horizontal="center"/>
    </xf>
    <xf numFmtId="0" fontId="20" fillId="2" borderId="27" xfId="0" applyNumberFormat="1" applyFont="1" applyFill="1" applyBorder="1" applyAlignment="1">
      <alignment horizontal="center"/>
    </xf>
    <xf numFmtId="165" fontId="20" fillId="2" borderId="26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left"/>
    </xf>
    <xf numFmtId="0" fontId="20" fillId="0" borderId="30" xfId="0" applyNumberFormat="1" applyFont="1" applyFill="1" applyBorder="1" applyAlignment="1">
      <alignment horizontal="center"/>
    </xf>
    <xf numFmtId="0" fontId="20" fillId="0" borderId="31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165" fontId="20" fillId="0" borderId="28" xfId="0" applyNumberFormat="1" applyFont="1" applyFill="1" applyBorder="1" applyAlignment="1">
      <alignment horizontal="center"/>
    </xf>
    <xf numFmtId="1" fontId="20" fillId="0" borderId="28" xfId="0" applyNumberFormat="1" applyFont="1" applyFill="1" applyBorder="1" applyAlignment="1">
      <alignment horizontal="center"/>
    </xf>
    <xf numFmtId="0" fontId="20" fillId="2" borderId="28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3" fontId="3" fillId="0" borderId="0" xfId="0" applyNumberFormat="1" applyFont="1" applyFill="1"/>
    <xf numFmtId="3" fontId="24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0" fontId="9" fillId="0" borderId="0" xfId="0" applyNumberFormat="1" applyFont="1" applyBorder="1" applyAlignment="1">
      <alignment horizontal="center"/>
    </xf>
    <xf numFmtId="0" fontId="20" fillId="0" borderId="27" xfId="0" applyNumberFormat="1" applyFont="1" applyFill="1" applyBorder="1" applyAlignment="1">
      <alignment horizontal="left"/>
    </xf>
    <xf numFmtId="3" fontId="25" fillId="0" borderId="26" xfId="0" applyNumberFormat="1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horizontal="right"/>
    </xf>
    <xf numFmtId="3" fontId="27" fillId="0" borderId="26" xfId="0" applyNumberFormat="1" applyFont="1" applyFill="1" applyBorder="1" applyAlignment="1">
      <alignment horizontal="center"/>
    </xf>
    <xf numFmtId="165" fontId="20" fillId="0" borderId="26" xfId="0" applyNumberFormat="1" applyFont="1" applyFill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4" fontId="28" fillId="0" borderId="0" xfId="0" applyNumberFormat="1" applyFont="1" applyAlignment="1"/>
    <xf numFmtId="4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center"/>
    </xf>
    <xf numFmtId="4" fontId="29" fillId="0" borderId="0" xfId="0" applyNumberFormat="1" applyFont="1" applyBorder="1" applyAlignment="1">
      <alignment horizontal="center"/>
    </xf>
    <xf numFmtId="4" fontId="29" fillId="0" borderId="0" xfId="0" applyNumberFormat="1" applyFont="1" applyAlignment="1">
      <alignment horizontal="right"/>
    </xf>
    <xf numFmtId="4" fontId="29" fillId="0" borderId="8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left"/>
    </xf>
    <xf numFmtId="4" fontId="29" fillId="0" borderId="10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4" fontId="29" fillId="0" borderId="2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29" fillId="0" borderId="14" xfId="0" applyNumberFormat="1" applyFont="1" applyBorder="1" applyAlignment="1">
      <alignment horizontal="center"/>
    </xf>
    <xf numFmtId="4" fontId="29" fillId="0" borderId="4" xfId="0" applyNumberFormat="1" applyFont="1" applyBorder="1" applyAlignment="1">
      <alignment horizontal="left"/>
    </xf>
    <xf numFmtId="4" fontId="29" fillId="0" borderId="4" xfId="0" applyNumberFormat="1" applyFont="1" applyBorder="1" applyAlignment="1">
      <alignment horizontal="center"/>
    </xf>
    <xf numFmtId="4" fontId="29" fillId="0" borderId="9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/>
    </xf>
    <xf numFmtId="4" fontId="29" fillId="0" borderId="5" xfId="0" applyNumberFormat="1" applyFont="1" applyBorder="1" applyAlignment="1">
      <alignment horizontal="left"/>
    </xf>
    <xf numFmtId="4" fontId="29" fillId="0" borderId="12" xfId="0" applyNumberFormat="1" applyFont="1" applyBorder="1" applyAlignment="1">
      <alignment horizontal="center"/>
    </xf>
    <xf numFmtId="4" fontId="29" fillId="0" borderId="5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171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2" xfId="0" applyNumberFormat="1" applyFont="1" applyBorder="1" applyAlignment="1">
      <alignment horizontal="right"/>
    </xf>
    <xf numFmtId="171" fontId="29" fillId="0" borderId="3" xfId="0" applyNumberFormat="1" applyFont="1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right"/>
    </xf>
    <xf numFmtId="171" fontId="29" fillId="0" borderId="4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4" fontId="29" fillId="0" borderId="4" xfId="0" applyNumberFormat="1" applyFont="1" applyBorder="1" applyAlignment="1">
      <alignment horizontal="right"/>
    </xf>
    <xf numFmtId="4" fontId="29" fillId="0" borderId="5" xfId="0" applyNumberFormat="1" applyFont="1" applyBorder="1" applyAlignment="1">
      <alignment horizontal="right"/>
    </xf>
    <xf numFmtId="171" fontId="29" fillId="0" borderId="5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30" fillId="0" borderId="0" xfId="0" applyNumberFormat="1" applyFont="1" applyFill="1" applyAlignment="1">
      <alignment horizontal="center"/>
    </xf>
    <xf numFmtId="0" fontId="14" fillId="0" borderId="0" xfId="0" applyNumberFormat="1" applyFont="1" applyBorder="1" applyAlignment="1">
      <alignment horizontal="center"/>
    </xf>
    <xf numFmtId="3" fontId="31" fillId="0" borderId="26" xfId="0" applyNumberFormat="1" applyFont="1" applyFill="1" applyBorder="1" applyAlignment="1">
      <alignment horizontal="center"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7" fillId="0" borderId="0" xfId="0" applyNumberFormat="1" applyFont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center"/>
    </xf>
    <xf numFmtId="0" fontId="17" fillId="0" borderId="0" xfId="0" applyFont="1" applyAlignment="1">
      <alignment vertical="top" wrapText="1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0" fontId="2" fillId="0" borderId="26" xfId="0" applyNumberFormat="1" applyFont="1" applyFill="1" applyBorder="1" applyAlignment="1">
      <alignment horizontal="right"/>
    </xf>
    <xf numFmtId="4" fontId="32" fillId="0" borderId="26" xfId="0" applyNumberFormat="1" applyFont="1" applyFill="1" applyBorder="1" applyAlignment="1">
      <alignment horizontal="left"/>
    </xf>
    <xf numFmtId="0" fontId="16" fillId="0" borderId="0" xfId="0" applyFont="1" applyAlignment="1">
      <alignment vertical="top" wrapText="1"/>
    </xf>
    <xf numFmtId="0" fontId="2" fillId="0" borderId="0" xfId="0" applyNumberFormat="1" applyFont="1" applyFill="1" applyBorder="1" applyAlignment="1">
      <alignment horizontal="right"/>
    </xf>
    <xf numFmtId="2" fontId="16" fillId="0" borderId="0" xfId="0" applyNumberFormat="1" applyFont="1" applyBorder="1" applyAlignment="1">
      <alignment vertical="top"/>
    </xf>
    <xf numFmtId="0" fontId="20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3" fontId="10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33" fillId="0" borderId="3" xfId="0" applyFont="1" applyBorder="1" applyAlignment="1">
      <alignment vertical="top" wrapText="1"/>
    </xf>
    <xf numFmtId="0" fontId="33" fillId="0" borderId="8" xfId="0" applyFont="1" applyBorder="1" applyAlignment="1">
      <alignment vertical="top" wrapText="1"/>
    </xf>
    <xf numFmtId="0" fontId="0" fillId="0" borderId="0" xfId="0" applyAlignment="1"/>
    <xf numFmtId="0" fontId="16" fillId="0" borderId="0" xfId="0" applyFont="1" applyAlignment="1">
      <alignment vertical="top" wrapText="1"/>
    </xf>
    <xf numFmtId="0" fontId="6" fillId="0" borderId="0" xfId="0" applyFont="1" applyBorder="1"/>
    <xf numFmtId="0" fontId="1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2" fontId="35" fillId="0" borderId="0" xfId="0" applyNumberFormat="1" applyFont="1" applyFill="1" applyBorder="1" applyAlignment="1">
      <alignment horizontal="center"/>
    </xf>
    <xf numFmtId="0" fontId="35" fillId="0" borderId="0" xfId="0" applyNumberFormat="1" applyFont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3" fontId="14" fillId="0" borderId="0" xfId="0" applyNumberFormat="1" applyFont="1" applyAlignment="1">
      <alignment horizontal="left"/>
    </xf>
    <xf numFmtId="3" fontId="35" fillId="0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30" fillId="0" borderId="0" xfId="0" applyNumberFormat="1" applyFont="1" applyFill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37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3" fontId="41" fillId="0" borderId="0" xfId="0" applyNumberFormat="1" applyFont="1" applyFill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35" fillId="0" borderId="26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5" fillId="0" borderId="26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4" fontId="32" fillId="0" borderId="34" xfId="0" applyNumberFormat="1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right"/>
    </xf>
    <xf numFmtId="4" fontId="32" fillId="0" borderId="35" xfId="0" applyNumberFormat="1" applyFont="1" applyFill="1" applyBorder="1" applyAlignment="1">
      <alignment horizontal="left"/>
    </xf>
    <xf numFmtId="4" fontId="32" fillId="0" borderId="36" xfId="0" applyNumberFormat="1" applyFont="1" applyFill="1" applyBorder="1" applyAlignment="1">
      <alignment horizontal="left"/>
    </xf>
    <xf numFmtId="0" fontId="16" fillId="0" borderId="7" xfId="0" applyFont="1" applyBorder="1" applyAlignment="1">
      <alignment horizontal="right" vertical="top" wrapText="1"/>
    </xf>
    <xf numFmtId="0" fontId="16" fillId="0" borderId="37" xfId="0" applyFont="1" applyBorder="1" applyAlignment="1">
      <alignment vertical="top" wrapText="1"/>
    </xf>
    <xf numFmtId="3" fontId="25" fillId="0" borderId="7" xfId="0" applyNumberFormat="1" applyFont="1" applyFill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9" fillId="0" borderId="37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right"/>
    </xf>
    <xf numFmtId="0" fontId="9" fillId="0" borderId="39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4" fontId="32" fillId="0" borderId="34" xfId="0" applyNumberFormat="1" applyFont="1" applyFill="1" applyBorder="1" applyAlignment="1">
      <alignment horizontal="left"/>
    </xf>
    <xf numFmtId="0" fontId="16" fillId="0" borderId="7" xfId="0" applyFont="1" applyBorder="1" applyAlignment="1">
      <alignment vertical="top" wrapText="1"/>
    </xf>
    <xf numFmtId="3" fontId="20" fillId="0" borderId="7" xfId="0" applyNumberFormat="1" applyFont="1" applyFill="1" applyBorder="1" applyAlignment="1">
      <alignment horizontal="left"/>
    </xf>
    <xf numFmtId="0" fontId="9" fillId="0" borderId="7" xfId="0" applyNumberFormat="1" applyFont="1" applyBorder="1" applyAlignment="1">
      <alignment horizontal="center"/>
    </xf>
    <xf numFmtId="0" fontId="20" fillId="0" borderId="37" xfId="0" applyNumberFormat="1" applyFont="1" applyFill="1" applyBorder="1" applyAlignment="1">
      <alignment horizontal="left"/>
    </xf>
    <xf numFmtId="0" fontId="9" fillId="0" borderId="38" xfId="0" applyNumberFormat="1" applyFont="1" applyBorder="1" applyAlignment="1">
      <alignment horizontal="center"/>
    </xf>
    <xf numFmtId="0" fontId="20" fillId="0" borderId="40" xfId="0" applyNumberFormat="1" applyFont="1" applyFill="1" applyBorder="1" applyAlignment="1">
      <alignment horizontal="left"/>
    </xf>
    <xf numFmtId="4" fontId="32" fillId="4" borderId="26" xfId="0" applyNumberFormat="1" applyFont="1" applyFill="1" applyBorder="1" applyAlignment="1">
      <alignment horizontal="left"/>
    </xf>
    <xf numFmtId="0" fontId="2" fillId="4" borderId="26" xfId="0" applyNumberFormat="1" applyFont="1" applyFill="1" applyBorder="1" applyAlignment="1">
      <alignment horizontal="right"/>
    </xf>
    <xf numFmtId="4" fontId="41" fillId="4" borderId="26" xfId="0" applyNumberFormat="1" applyFont="1" applyFill="1" applyBorder="1" applyAlignment="1">
      <alignment horizontal="right"/>
    </xf>
    <xf numFmtId="0" fontId="30" fillId="4" borderId="26" xfId="0" applyNumberFormat="1" applyFont="1" applyFill="1" applyBorder="1" applyAlignment="1">
      <alignment horizontal="left"/>
    </xf>
    <xf numFmtId="0" fontId="34" fillId="4" borderId="0" xfId="0" applyFont="1" applyFill="1" applyAlignment="1">
      <alignment vertical="top" wrapText="1"/>
    </xf>
    <xf numFmtId="0" fontId="36" fillId="4" borderId="0" xfId="0" applyFont="1" applyFill="1" applyAlignment="1">
      <alignment horizontal="center" vertical="top" wrapText="1"/>
    </xf>
    <xf numFmtId="3" fontId="34" fillId="4" borderId="0" xfId="0" applyNumberFormat="1" applyFont="1" applyFill="1" applyAlignment="1">
      <alignment horizontal="right" vertical="top" wrapText="1"/>
    </xf>
    <xf numFmtId="3" fontId="39" fillId="4" borderId="0" xfId="0" applyNumberFormat="1" applyFont="1" applyFill="1" applyBorder="1" applyAlignment="1">
      <alignment horizontal="right"/>
    </xf>
    <xf numFmtId="0" fontId="9" fillId="4" borderId="0" xfId="0" applyNumberFormat="1" applyFont="1" applyFill="1" applyAlignment="1">
      <alignment horizontal="left"/>
    </xf>
    <xf numFmtId="3" fontId="38" fillId="4" borderId="0" xfId="0" applyNumberFormat="1" applyFont="1" applyFill="1" applyAlignment="1">
      <alignment horizontal="right" vertical="top" wrapText="1"/>
    </xf>
    <xf numFmtId="3" fontId="39" fillId="4" borderId="3" xfId="0" applyNumberFormat="1" applyFont="1" applyFill="1" applyBorder="1" applyAlignment="1">
      <alignment horizontal="right"/>
    </xf>
    <xf numFmtId="0" fontId="35" fillId="4" borderId="0" xfId="0" applyNumberFormat="1" applyFont="1" applyFill="1" applyBorder="1" applyAlignment="1">
      <alignment horizontal="left"/>
    </xf>
    <xf numFmtId="0" fontId="9" fillId="4" borderId="0" xfId="0" applyNumberFormat="1" applyFont="1" applyFill="1" applyBorder="1" applyAlignment="1">
      <alignment horizontal="center"/>
    </xf>
    <xf numFmtId="3" fontId="35" fillId="4" borderId="0" xfId="0" applyNumberFormat="1" applyFont="1" applyFill="1" applyBorder="1" applyAlignment="1">
      <alignment horizontal="right"/>
    </xf>
    <xf numFmtId="0" fontId="35" fillId="4" borderId="5" xfId="0" applyNumberFormat="1" applyFont="1" applyFill="1" applyBorder="1" applyAlignment="1">
      <alignment horizontal="left"/>
    </xf>
    <xf numFmtId="3" fontId="35" fillId="4" borderId="0" xfId="0" applyNumberFormat="1" applyFont="1" applyFill="1" applyAlignment="1">
      <alignment horizontal="right"/>
    </xf>
    <xf numFmtId="0" fontId="9" fillId="4" borderId="0" xfId="0" applyNumberFormat="1" applyFont="1" applyFill="1" applyBorder="1" applyAlignment="1">
      <alignment horizontal="left"/>
    </xf>
    <xf numFmtId="0" fontId="20" fillId="4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0" fillId="0" borderId="0" xfId="0" applyAlignment="1"/>
    <xf numFmtId="0" fontId="18" fillId="0" borderId="18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5" fillId="0" borderId="0" xfId="0" applyFont="1" applyAlignment="1" applyProtection="1">
      <alignment vertical="top" wrapText="1"/>
      <protection locked="0"/>
    </xf>
    <xf numFmtId="0" fontId="16" fillId="0" borderId="0" xfId="0" applyFont="1" applyAlignment="1">
      <alignment vertical="top" wrapTex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shrinkToFit="1"/>
    </xf>
    <xf numFmtId="0" fontId="15" fillId="0" borderId="0" xfId="0" applyNumberFormat="1" applyFont="1" applyAlignment="1">
      <alignment horizontal="left" vertical="top" wrapText="1"/>
    </xf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23" xfId="0" applyBorder="1"/>
    <xf numFmtId="0" fontId="9" fillId="3" borderId="25" xfId="0" applyNumberFormat="1" applyFont="1" applyFill="1" applyBorder="1" applyAlignment="1">
      <alignment horizontal="center"/>
    </xf>
    <xf numFmtId="0" fontId="18" fillId="3" borderId="32" xfId="0" applyFont="1" applyFill="1" applyBorder="1" applyAlignment="1">
      <alignment horizontal="center" vertical="center" shrinkToFit="1"/>
    </xf>
    <xf numFmtId="0" fontId="0" fillId="3" borderId="33" xfId="0" applyFill="1" applyBorder="1"/>
  </cellXfs>
  <cellStyles count="3">
    <cellStyle name="Euro" xfId="1"/>
    <cellStyle name="Milliers" xfId="2" builtinId="3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9933"/>
      <color rgb="FFFFFF99"/>
      <color rgb="FFFFFFCC"/>
      <color rgb="FFCC6600"/>
      <color rgb="FFEE12BF"/>
      <color rgb="FFC72B01"/>
      <color rgb="FFCCFF66"/>
      <color rgb="FF32FE22"/>
      <color rgb="FFE4F73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85725</xdr:colOff>
      <xdr:row>0</xdr:row>
      <xdr:rowOff>76201</xdr:rowOff>
    </xdr:from>
    <xdr:to>
      <xdr:col>24</xdr:col>
      <xdr:colOff>268943</xdr:colOff>
      <xdr:row>0</xdr:row>
      <xdr:rowOff>1112653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43825" y="76201"/>
          <a:ext cx="1533526" cy="103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361949</xdr:colOff>
      <xdr:row>0</xdr:row>
      <xdr:rowOff>104775</xdr:rowOff>
    </xdr:from>
    <xdr:to>
      <xdr:col>46</xdr:col>
      <xdr:colOff>150399</xdr:colOff>
      <xdr:row>0</xdr:row>
      <xdr:rowOff>1338291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49" y="104775"/>
          <a:ext cx="38576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95250</xdr:rowOff>
    </xdr:from>
    <xdr:to>
      <xdr:col>9</xdr:col>
      <xdr:colOff>742950</xdr:colOff>
      <xdr:row>4</xdr:row>
      <xdr:rowOff>28575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95250"/>
          <a:ext cx="7429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0</xdr:row>
      <xdr:rowOff>38100</xdr:rowOff>
    </xdr:from>
    <xdr:to>
      <xdr:col>11</xdr:col>
      <xdr:colOff>47625</xdr:colOff>
      <xdr:row>4</xdr:row>
      <xdr:rowOff>161925</xdr:rowOff>
    </xdr:to>
    <xdr:pic>
      <xdr:nvPicPr>
        <xdr:cNvPr id="2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38100"/>
          <a:ext cx="942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0"/>
  <sheetViews>
    <sheetView zoomScale="85" zoomScaleNormal="85" workbookViewId="0">
      <pane ySplit="10" topLeftCell="A11" activePane="bottomLeft" state="frozen"/>
      <selection pane="bottomLeft" activeCell="AH21" sqref="AH21"/>
    </sheetView>
  </sheetViews>
  <sheetFormatPr baseColWidth="10" defaultColWidth="10.7109375" defaultRowHeight="14.1" customHeight="1"/>
  <cols>
    <col min="1" max="1" width="2.7109375" style="3" bestFit="1" customWidth="1"/>
    <col min="2" max="2" width="12.5703125" style="35" customWidth="1"/>
    <col min="3" max="3" width="4.85546875" style="3" customWidth="1"/>
    <col min="4" max="4" width="5.28515625" style="3" customWidth="1"/>
    <col min="5" max="5" width="3.5703125" style="3" customWidth="1"/>
    <col min="6" max="7" width="4.42578125" style="3" customWidth="1"/>
    <col min="8" max="8" width="3.28515625" style="3" customWidth="1"/>
    <col min="9" max="11" width="5.28515625" style="3" customWidth="1"/>
    <col min="12" max="12" width="4" style="3" customWidth="1"/>
    <col min="13" max="13" width="4.140625" style="3" customWidth="1"/>
    <col min="14" max="14" width="4.5703125" style="3" customWidth="1"/>
    <col min="15" max="16" width="4.85546875" style="3" customWidth="1"/>
    <col min="17" max="17" width="12.7109375" style="35" customWidth="1"/>
    <col min="18" max="18" width="4.5703125" style="3" customWidth="1"/>
    <col min="19" max="19" width="9.85546875" style="3" bestFit="1" customWidth="1"/>
    <col min="20" max="20" width="10.7109375" style="3" hidden="1" customWidth="1"/>
    <col min="21" max="21" width="9.7109375" style="3" customWidth="1"/>
    <col min="22" max="22" width="6.28515625" style="3" customWidth="1"/>
    <col min="23" max="23" width="8.28515625" style="3" hidden="1" customWidth="1"/>
    <col min="24" max="24" width="4.140625" style="3" customWidth="1"/>
    <col min="25" max="25" width="5.85546875" style="3" customWidth="1"/>
    <col min="26" max="26" width="11.5703125" style="3" bestFit="1" customWidth="1"/>
    <col min="27" max="27" width="9.85546875" style="3" hidden="1" customWidth="1"/>
    <col min="28" max="28" width="9.85546875" style="3" bestFit="1" customWidth="1"/>
    <col min="29" max="29" width="4.85546875" style="3" customWidth="1"/>
    <col min="30" max="30" width="12.42578125" style="3" hidden="1" customWidth="1"/>
    <col min="31" max="31" width="4.140625" style="3" customWidth="1"/>
    <col min="32" max="32" width="4.5703125" style="3" customWidth="1"/>
    <col min="33" max="33" width="6" style="3" bestFit="1" customWidth="1"/>
    <col min="34" max="34" width="6.42578125" style="3" bestFit="1" customWidth="1"/>
    <col min="35" max="261" width="10.7109375" style="3"/>
    <col min="262" max="262" width="12.5703125" style="3" customWidth="1"/>
    <col min="263" max="263" width="4.85546875" style="3" customWidth="1"/>
    <col min="264" max="264" width="5.28515625" style="3" customWidth="1"/>
    <col min="265" max="265" width="3.5703125" style="3" customWidth="1"/>
    <col min="266" max="267" width="4.42578125" style="3" customWidth="1"/>
    <col min="268" max="268" width="3.28515625" style="3" customWidth="1"/>
    <col min="269" max="271" width="5.28515625" style="3" customWidth="1"/>
    <col min="272" max="272" width="4" style="3" customWidth="1"/>
    <col min="273" max="273" width="4.140625" style="3" customWidth="1"/>
    <col min="274" max="274" width="4.5703125" style="3" customWidth="1"/>
    <col min="275" max="276" width="4.85546875" style="3" customWidth="1"/>
    <col min="277" max="277" width="12.7109375" style="3" customWidth="1"/>
    <col min="278" max="278" width="4.5703125" style="3" customWidth="1"/>
    <col min="279" max="279" width="7.42578125" style="3" customWidth="1"/>
    <col min="280" max="280" width="6.5703125" style="3" customWidth="1"/>
    <col min="281" max="281" width="6.28515625" style="3" customWidth="1"/>
    <col min="282" max="282" width="4.140625" style="3" customWidth="1"/>
    <col min="283" max="283" width="5.85546875" style="3" customWidth="1"/>
    <col min="284" max="284" width="6" style="3" customWidth="1"/>
    <col min="285" max="285" width="4.85546875" style="3" bestFit="1" customWidth="1"/>
    <col min="286" max="286" width="4.85546875" style="3" customWidth="1"/>
    <col min="287" max="287" width="4.140625" style="3" customWidth="1"/>
    <col min="288" max="288" width="4.5703125" style="3" customWidth="1"/>
    <col min="289" max="289" width="6" style="3" bestFit="1" customWidth="1"/>
    <col min="290" max="290" width="6.42578125" style="3" bestFit="1" customWidth="1"/>
    <col min="291" max="517" width="10.7109375" style="3"/>
    <col min="518" max="518" width="12.5703125" style="3" customWidth="1"/>
    <col min="519" max="519" width="4.85546875" style="3" customWidth="1"/>
    <col min="520" max="520" width="5.28515625" style="3" customWidth="1"/>
    <col min="521" max="521" width="3.5703125" style="3" customWidth="1"/>
    <col min="522" max="523" width="4.42578125" style="3" customWidth="1"/>
    <col min="524" max="524" width="3.28515625" style="3" customWidth="1"/>
    <col min="525" max="527" width="5.28515625" style="3" customWidth="1"/>
    <col min="528" max="528" width="4" style="3" customWidth="1"/>
    <col min="529" max="529" width="4.140625" style="3" customWidth="1"/>
    <col min="530" max="530" width="4.5703125" style="3" customWidth="1"/>
    <col min="531" max="532" width="4.85546875" style="3" customWidth="1"/>
    <col min="533" max="533" width="12.7109375" style="3" customWidth="1"/>
    <col min="534" max="534" width="4.5703125" style="3" customWidth="1"/>
    <col min="535" max="535" width="7.42578125" style="3" customWidth="1"/>
    <col min="536" max="536" width="6.5703125" style="3" customWidth="1"/>
    <col min="537" max="537" width="6.28515625" style="3" customWidth="1"/>
    <col min="538" max="538" width="4.140625" style="3" customWidth="1"/>
    <col min="539" max="539" width="5.85546875" style="3" customWidth="1"/>
    <col min="540" max="540" width="6" style="3" customWidth="1"/>
    <col min="541" max="541" width="4.85546875" style="3" bestFit="1" customWidth="1"/>
    <col min="542" max="542" width="4.85546875" style="3" customWidth="1"/>
    <col min="543" max="543" width="4.140625" style="3" customWidth="1"/>
    <col min="544" max="544" width="4.5703125" style="3" customWidth="1"/>
    <col min="545" max="545" width="6" style="3" bestFit="1" customWidth="1"/>
    <col min="546" max="546" width="6.42578125" style="3" bestFit="1" customWidth="1"/>
    <col min="547" max="773" width="10.7109375" style="3"/>
    <col min="774" max="774" width="12.5703125" style="3" customWidth="1"/>
    <col min="775" max="775" width="4.85546875" style="3" customWidth="1"/>
    <col min="776" max="776" width="5.28515625" style="3" customWidth="1"/>
    <col min="777" max="777" width="3.5703125" style="3" customWidth="1"/>
    <col min="778" max="779" width="4.42578125" style="3" customWidth="1"/>
    <col min="780" max="780" width="3.28515625" style="3" customWidth="1"/>
    <col min="781" max="783" width="5.28515625" style="3" customWidth="1"/>
    <col min="784" max="784" width="4" style="3" customWidth="1"/>
    <col min="785" max="785" width="4.140625" style="3" customWidth="1"/>
    <col min="786" max="786" width="4.5703125" style="3" customWidth="1"/>
    <col min="787" max="788" width="4.85546875" style="3" customWidth="1"/>
    <col min="789" max="789" width="12.7109375" style="3" customWidth="1"/>
    <col min="790" max="790" width="4.5703125" style="3" customWidth="1"/>
    <col min="791" max="791" width="7.42578125" style="3" customWidth="1"/>
    <col min="792" max="792" width="6.5703125" style="3" customWidth="1"/>
    <col min="793" max="793" width="6.28515625" style="3" customWidth="1"/>
    <col min="794" max="794" width="4.140625" style="3" customWidth="1"/>
    <col min="795" max="795" width="5.85546875" style="3" customWidth="1"/>
    <col min="796" max="796" width="6" style="3" customWidth="1"/>
    <col min="797" max="797" width="4.85546875" style="3" bestFit="1" customWidth="1"/>
    <col min="798" max="798" width="4.85546875" style="3" customWidth="1"/>
    <col min="799" max="799" width="4.140625" style="3" customWidth="1"/>
    <col min="800" max="800" width="4.5703125" style="3" customWidth="1"/>
    <col min="801" max="801" width="6" style="3" bestFit="1" customWidth="1"/>
    <col min="802" max="802" width="6.42578125" style="3" bestFit="1" customWidth="1"/>
    <col min="803" max="1029" width="10.7109375" style="3"/>
    <col min="1030" max="1030" width="12.5703125" style="3" customWidth="1"/>
    <col min="1031" max="1031" width="4.85546875" style="3" customWidth="1"/>
    <col min="1032" max="1032" width="5.28515625" style="3" customWidth="1"/>
    <col min="1033" max="1033" width="3.5703125" style="3" customWidth="1"/>
    <col min="1034" max="1035" width="4.42578125" style="3" customWidth="1"/>
    <col min="1036" max="1036" width="3.28515625" style="3" customWidth="1"/>
    <col min="1037" max="1039" width="5.28515625" style="3" customWidth="1"/>
    <col min="1040" max="1040" width="4" style="3" customWidth="1"/>
    <col min="1041" max="1041" width="4.140625" style="3" customWidth="1"/>
    <col min="1042" max="1042" width="4.5703125" style="3" customWidth="1"/>
    <col min="1043" max="1044" width="4.85546875" style="3" customWidth="1"/>
    <col min="1045" max="1045" width="12.7109375" style="3" customWidth="1"/>
    <col min="1046" max="1046" width="4.5703125" style="3" customWidth="1"/>
    <col min="1047" max="1047" width="7.42578125" style="3" customWidth="1"/>
    <col min="1048" max="1048" width="6.5703125" style="3" customWidth="1"/>
    <col min="1049" max="1049" width="6.28515625" style="3" customWidth="1"/>
    <col min="1050" max="1050" width="4.140625" style="3" customWidth="1"/>
    <col min="1051" max="1051" width="5.85546875" style="3" customWidth="1"/>
    <col min="1052" max="1052" width="6" style="3" customWidth="1"/>
    <col min="1053" max="1053" width="4.85546875" style="3" bestFit="1" customWidth="1"/>
    <col min="1054" max="1054" width="4.85546875" style="3" customWidth="1"/>
    <col min="1055" max="1055" width="4.140625" style="3" customWidth="1"/>
    <col min="1056" max="1056" width="4.5703125" style="3" customWidth="1"/>
    <col min="1057" max="1057" width="6" style="3" bestFit="1" customWidth="1"/>
    <col min="1058" max="1058" width="6.42578125" style="3" bestFit="1" customWidth="1"/>
    <col min="1059" max="1285" width="10.7109375" style="3"/>
    <col min="1286" max="1286" width="12.5703125" style="3" customWidth="1"/>
    <col min="1287" max="1287" width="4.85546875" style="3" customWidth="1"/>
    <col min="1288" max="1288" width="5.28515625" style="3" customWidth="1"/>
    <col min="1289" max="1289" width="3.5703125" style="3" customWidth="1"/>
    <col min="1290" max="1291" width="4.42578125" style="3" customWidth="1"/>
    <col min="1292" max="1292" width="3.28515625" style="3" customWidth="1"/>
    <col min="1293" max="1295" width="5.28515625" style="3" customWidth="1"/>
    <col min="1296" max="1296" width="4" style="3" customWidth="1"/>
    <col min="1297" max="1297" width="4.140625" style="3" customWidth="1"/>
    <col min="1298" max="1298" width="4.5703125" style="3" customWidth="1"/>
    <col min="1299" max="1300" width="4.85546875" style="3" customWidth="1"/>
    <col min="1301" max="1301" width="12.7109375" style="3" customWidth="1"/>
    <col min="1302" max="1302" width="4.5703125" style="3" customWidth="1"/>
    <col min="1303" max="1303" width="7.42578125" style="3" customWidth="1"/>
    <col min="1304" max="1304" width="6.5703125" style="3" customWidth="1"/>
    <col min="1305" max="1305" width="6.28515625" style="3" customWidth="1"/>
    <col min="1306" max="1306" width="4.140625" style="3" customWidth="1"/>
    <col min="1307" max="1307" width="5.85546875" style="3" customWidth="1"/>
    <col min="1308" max="1308" width="6" style="3" customWidth="1"/>
    <col min="1309" max="1309" width="4.85546875" style="3" bestFit="1" customWidth="1"/>
    <col min="1310" max="1310" width="4.85546875" style="3" customWidth="1"/>
    <col min="1311" max="1311" width="4.140625" style="3" customWidth="1"/>
    <col min="1312" max="1312" width="4.5703125" style="3" customWidth="1"/>
    <col min="1313" max="1313" width="6" style="3" bestFit="1" customWidth="1"/>
    <col min="1314" max="1314" width="6.42578125" style="3" bestFit="1" customWidth="1"/>
    <col min="1315" max="1541" width="10.7109375" style="3"/>
    <col min="1542" max="1542" width="12.5703125" style="3" customWidth="1"/>
    <col min="1543" max="1543" width="4.85546875" style="3" customWidth="1"/>
    <col min="1544" max="1544" width="5.28515625" style="3" customWidth="1"/>
    <col min="1545" max="1545" width="3.5703125" style="3" customWidth="1"/>
    <col min="1546" max="1547" width="4.42578125" style="3" customWidth="1"/>
    <col min="1548" max="1548" width="3.28515625" style="3" customWidth="1"/>
    <col min="1549" max="1551" width="5.28515625" style="3" customWidth="1"/>
    <col min="1552" max="1552" width="4" style="3" customWidth="1"/>
    <col min="1553" max="1553" width="4.140625" style="3" customWidth="1"/>
    <col min="1554" max="1554" width="4.5703125" style="3" customWidth="1"/>
    <col min="1555" max="1556" width="4.85546875" style="3" customWidth="1"/>
    <col min="1557" max="1557" width="12.7109375" style="3" customWidth="1"/>
    <col min="1558" max="1558" width="4.5703125" style="3" customWidth="1"/>
    <col min="1559" max="1559" width="7.42578125" style="3" customWidth="1"/>
    <col min="1560" max="1560" width="6.5703125" style="3" customWidth="1"/>
    <col min="1561" max="1561" width="6.28515625" style="3" customWidth="1"/>
    <col min="1562" max="1562" width="4.140625" style="3" customWidth="1"/>
    <col min="1563" max="1563" width="5.85546875" style="3" customWidth="1"/>
    <col min="1564" max="1564" width="6" style="3" customWidth="1"/>
    <col min="1565" max="1565" width="4.85546875" style="3" bestFit="1" customWidth="1"/>
    <col min="1566" max="1566" width="4.85546875" style="3" customWidth="1"/>
    <col min="1567" max="1567" width="4.140625" style="3" customWidth="1"/>
    <col min="1568" max="1568" width="4.5703125" style="3" customWidth="1"/>
    <col min="1569" max="1569" width="6" style="3" bestFit="1" customWidth="1"/>
    <col min="1570" max="1570" width="6.42578125" style="3" bestFit="1" customWidth="1"/>
    <col min="1571" max="1797" width="10.7109375" style="3"/>
    <col min="1798" max="1798" width="12.5703125" style="3" customWidth="1"/>
    <col min="1799" max="1799" width="4.85546875" style="3" customWidth="1"/>
    <col min="1800" max="1800" width="5.28515625" style="3" customWidth="1"/>
    <col min="1801" max="1801" width="3.5703125" style="3" customWidth="1"/>
    <col min="1802" max="1803" width="4.42578125" style="3" customWidth="1"/>
    <col min="1804" max="1804" width="3.28515625" style="3" customWidth="1"/>
    <col min="1805" max="1807" width="5.28515625" style="3" customWidth="1"/>
    <col min="1808" max="1808" width="4" style="3" customWidth="1"/>
    <col min="1809" max="1809" width="4.140625" style="3" customWidth="1"/>
    <col min="1810" max="1810" width="4.5703125" style="3" customWidth="1"/>
    <col min="1811" max="1812" width="4.85546875" style="3" customWidth="1"/>
    <col min="1813" max="1813" width="12.7109375" style="3" customWidth="1"/>
    <col min="1814" max="1814" width="4.5703125" style="3" customWidth="1"/>
    <col min="1815" max="1815" width="7.42578125" style="3" customWidth="1"/>
    <col min="1816" max="1816" width="6.5703125" style="3" customWidth="1"/>
    <col min="1817" max="1817" width="6.28515625" style="3" customWidth="1"/>
    <col min="1818" max="1818" width="4.140625" style="3" customWidth="1"/>
    <col min="1819" max="1819" width="5.85546875" style="3" customWidth="1"/>
    <col min="1820" max="1820" width="6" style="3" customWidth="1"/>
    <col min="1821" max="1821" width="4.85546875" style="3" bestFit="1" customWidth="1"/>
    <col min="1822" max="1822" width="4.85546875" style="3" customWidth="1"/>
    <col min="1823" max="1823" width="4.140625" style="3" customWidth="1"/>
    <col min="1824" max="1824" width="4.5703125" style="3" customWidth="1"/>
    <col min="1825" max="1825" width="6" style="3" bestFit="1" customWidth="1"/>
    <col min="1826" max="1826" width="6.42578125" style="3" bestFit="1" customWidth="1"/>
    <col min="1827" max="2053" width="10.7109375" style="3"/>
    <col min="2054" max="2054" width="12.5703125" style="3" customWidth="1"/>
    <col min="2055" max="2055" width="4.85546875" style="3" customWidth="1"/>
    <col min="2056" max="2056" width="5.28515625" style="3" customWidth="1"/>
    <col min="2057" max="2057" width="3.5703125" style="3" customWidth="1"/>
    <col min="2058" max="2059" width="4.42578125" style="3" customWidth="1"/>
    <col min="2060" max="2060" width="3.28515625" style="3" customWidth="1"/>
    <col min="2061" max="2063" width="5.28515625" style="3" customWidth="1"/>
    <col min="2064" max="2064" width="4" style="3" customWidth="1"/>
    <col min="2065" max="2065" width="4.140625" style="3" customWidth="1"/>
    <col min="2066" max="2066" width="4.5703125" style="3" customWidth="1"/>
    <col min="2067" max="2068" width="4.85546875" style="3" customWidth="1"/>
    <col min="2069" max="2069" width="12.7109375" style="3" customWidth="1"/>
    <col min="2070" max="2070" width="4.5703125" style="3" customWidth="1"/>
    <col min="2071" max="2071" width="7.42578125" style="3" customWidth="1"/>
    <col min="2072" max="2072" width="6.5703125" style="3" customWidth="1"/>
    <col min="2073" max="2073" width="6.28515625" style="3" customWidth="1"/>
    <col min="2074" max="2074" width="4.140625" style="3" customWidth="1"/>
    <col min="2075" max="2075" width="5.85546875" style="3" customWidth="1"/>
    <col min="2076" max="2076" width="6" style="3" customWidth="1"/>
    <col min="2077" max="2077" width="4.85546875" style="3" bestFit="1" customWidth="1"/>
    <col min="2078" max="2078" width="4.85546875" style="3" customWidth="1"/>
    <col min="2079" max="2079" width="4.140625" style="3" customWidth="1"/>
    <col min="2080" max="2080" width="4.5703125" style="3" customWidth="1"/>
    <col min="2081" max="2081" width="6" style="3" bestFit="1" customWidth="1"/>
    <col min="2082" max="2082" width="6.42578125" style="3" bestFit="1" customWidth="1"/>
    <col min="2083" max="2309" width="10.7109375" style="3"/>
    <col min="2310" max="2310" width="12.5703125" style="3" customWidth="1"/>
    <col min="2311" max="2311" width="4.85546875" style="3" customWidth="1"/>
    <col min="2312" max="2312" width="5.28515625" style="3" customWidth="1"/>
    <col min="2313" max="2313" width="3.5703125" style="3" customWidth="1"/>
    <col min="2314" max="2315" width="4.42578125" style="3" customWidth="1"/>
    <col min="2316" max="2316" width="3.28515625" style="3" customWidth="1"/>
    <col min="2317" max="2319" width="5.28515625" style="3" customWidth="1"/>
    <col min="2320" max="2320" width="4" style="3" customWidth="1"/>
    <col min="2321" max="2321" width="4.140625" style="3" customWidth="1"/>
    <col min="2322" max="2322" width="4.5703125" style="3" customWidth="1"/>
    <col min="2323" max="2324" width="4.85546875" style="3" customWidth="1"/>
    <col min="2325" max="2325" width="12.7109375" style="3" customWidth="1"/>
    <col min="2326" max="2326" width="4.5703125" style="3" customWidth="1"/>
    <col min="2327" max="2327" width="7.42578125" style="3" customWidth="1"/>
    <col min="2328" max="2328" width="6.5703125" style="3" customWidth="1"/>
    <col min="2329" max="2329" width="6.28515625" style="3" customWidth="1"/>
    <col min="2330" max="2330" width="4.140625" style="3" customWidth="1"/>
    <col min="2331" max="2331" width="5.85546875" style="3" customWidth="1"/>
    <col min="2332" max="2332" width="6" style="3" customWidth="1"/>
    <col min="2333" max="2333" width="4.85546875" style="3" bestFit="1" customWidth="1"/>
    <col min="2334" max="2334" width="4.85546875" style="3" customWidth="1"/>
    <col min="2335" max="2335" width="4.140625" style="3" customWidth="1"/>
    <col min="2336" max="2336" width="4.5703125" style="3" customWidth="1"/>
    <col min="2337" max="2337" width="6" style="3" bestFit="1" customWidth="1"/>
    <col min="2338" max="2338" width="6.42578125" style="3" bestFit="1" customWidth="1"/>
    <col min="2339" max="2565" width="10.7109375" style="3"/>
    <col min="2566" max="2566" width="12.5703125" style="3" customWidth="1"/>
    <col min="2567" max="2567" width="4.85546875" style="3" customWidth="1"/>
    <col min="2568" max="2568" width="5.28515625" style="3" customWidth="1"/>
    <col min="2569" max="2569" width="3.5703125" style="3" customWidth="1"/>
    <col min="2570" max="2571" width="4.42578125" style="3" customWidth="1"/>
    <col min="2572" max="2572" width="3.28515625" style="3" customWidth="1"/>
    <col min="2573" max="2575" width="5.28515625" style="3" customWidth="1"/>
    <col min="2576" max="2576" width="4" style="3" customWidth="1"/>
    <col min="2577" max="2577" width="4.140625" style="3" customWidth="1"/>
    <col min="2578" max="2578" width="4.5703125" style="3" customWidth="1"/>
    <col min="2579" max="2580" width="4.85546875" style="3" customWidth="1"/>
    <col min="2581" max="2581" width="12.7109375" style="3" customWidth="1"/>
    <col min="2582" max="2582" width="4.5703125" style="3" customWidth="1"/>
    <col min="2583" max="2583" width="7.42578125" style="3" customWidth="1"/>
    <col min="2584" max="2584" width="6.5703125" style="3" customWidth="1"/>
    <col min="2585" max="2585" width="6.28515625" style="3" customWidth="1"/>
    <col min="2586" max="2586" width="4.140625" style="3" customWidth="1"/>
    <col min="2587" max="2587" width="5.85546875" style="3" customWidth="1"/>
    <col min="2588" max="2588" width="6" style="3" customWidth="1"/>
    <col min="2589" max="2589" width="4.85546875" style="3" bestFit="1" customWidth="1"/>
    <col min="2590" max="2590" width="4.85546875" style="3" customWidth="1"/>
    <col min="2591" max="2591" width="4.140625" style="3" customWidth="1"/>
    <col min="2592" max="2592" width="4.5703125" style="3" customWidth="1"/>
    <col min="2593" max="2593" width="6" style="3" bestFit="1" customWidth="1"/>
    <col min="2594" max="2594" width="6.42578125" style="3" bestFit="1" customWidth="1"/>
    <col min="2595" max="2821" width="10.7109375" style="3"/>
    <col min="2822" max="2822" width="12.5703125" style="3" customWidth="1"/>
    <col min="2823" max="2823" width="4.85546875" style="3" customWidth="1"/>
    <col min="2824" max="2824" width="5.28515625" style="3" customWidth="1"/>
    <col min="2825" max="2825" width="3.5703125" style="3" customWidth="1"/>
    <col min="2826" max="2827" width="4.42578125" style="3" customWidth="1"/>
    <col min="2828" max="2828" width="3.28515625" style="3" customWidth="1"/>
    <col min="2829" max="2831" width="5.28515625" style="3" customWidth="1"/>
    <col min="2832" max="2832" width="4" style="3" customWidth="1"/>
    <col min="2833" max="2833" width="4.140625" style="3" customWidth="1"/>
    <col min="2834" max="2834" width="4.5703125" style="3" customWidth="1"/>
    <col min="2835" max="2836" width="4.85546875" style="3" customWidth="1"/>
    <col min="2837" max="2837" width="12.7109375" style="3" customWidth="1"/>
    <col min="2838" max="2838" width="4.5703125" style="3" customWidth="1"/>
    <col min="2839" max="2839" width="7.42578125" style="3" customWidth="1"/>
    <col min="2840" max="2840" width="6.5703125" style="3" customWidth="1"/>
    <col min="2841" max="2841" width="6.28515625" style="3" customWidth="1"/>
    <col min="2842" max="2842" width="4.140625" style="3" customWidth="1"/>
    <col min="2843" max="2843" width="5.85546875" style="3" customWidth="1"/>
    <col min="2844" max="2844" width="6" style="3" customWidth="1"/>
    <col min="2845" max="2845" width="4.85546875" style="3" bestFit="1" customWidth="1"/>
    <col min="2846" max="2846" width="4.85546875" style="3" customWidth="1"/>
    <col min="2847" max="2847" width="4.140625" style="3" customWidth="1"/>
    <col min="2848" max="2848" width="4.5703125" style="3" customWidth="1"/>
    <col min="2849" max="2849" width="6" style="3" bestFit="1" customWidth="1"/>
    <col min="2850" max="2850" width="6.42578125" style="3" bestFit="1" customWidth="1"/>
    <col min="2851" max="3077" width="10.7109375" style="3"/>
    <col min="3078" max="3078" width="12.5703125" style="3" customWidth="1"/>
    <col min="3079" max="3079" width="4.85546875" style="3" customWidth="1"/>
    <col min="3080" max="3080" width="5.28515625" style="3" customWidth="1"/>
    <col min="3081" max="3081" width="3.5703125" style="3" customWidth="1"/>
    <col min="3082" max="3083" width="4.42578125" style="3" customWidth="1"/>
    <col min="3084" max="3084" width="3.28515625" style="3" customWidth="1"/>
    <col min="3085" max="3087" width="5.28515625" style="3" customWidth="1"/>
    <col min="3088" max="3088" width="4" style="3" customWidth="1"/>
    <col min="3089" max="3089" width="4.140625" style="3" customWidth="1"/>
    <col min="3090" max="3090" width="4.5703125" style="3" customWidth="1"/>
    <col min="3091" max="3092" width="4.85546875" style="3" customWidth="1"/>
    <col min="3093" max="3093" width="12.7109375" style="3" customWidth="1"/>
    <col min="3094" max="3094" width="4.5703125" style="3" customWidth="1"/>
    <col min="3095" max="3095" width="7.42578125" style="3" customWidth="1"/>
    <col min="3096" max="3096" width="6.5703125" style="3" customWidth="1"/>
    <col min="3097" max="3097" width="6.28515625" style="3" customWidth="1"/>
    <col min="3098" max="3098" width="4.140625" style="3" customWidth="1"/>
    <col min="3099" max="3099" width="5.85546875" style="3" customWidth="1"/>
    <col min="3100" max="3100" width="6" style="3" customWidth="1"/>
    <col min="3101" max="3101" width="4.85546875" style="3" bestFit="1" customWidth="1"/>
    <col min="3102" max="3102" width="4.85546875" style="3" customWidth="1"/>
    <col min="3103" max="3103" width="4.140625" style="3" customWidth="1"/>
    <col min="3104" max="3104" width="4.5703125" style="3" customWidth="1"/>
    <col min="3105" max="3105" width="6" style="3" bestFit="1" customWidth="1"/>
    <col min="3106" max="3106" width="6.42578125" style="3" bestFit="1" customWidth="1"/>
    <col min="3107" max="3333" width="10.7109375" style="3"/>
    <col min="3334" max="3334" width="12.5703125" style="3" customWidth="1"/>
    <col min="3335" max="3335" width="4.85546875" style="3" customWidth="1"/>
    <col min="3336" max="3336" width="5.28515625" style="3" customWidth="1"/>
    <col min="3337" max="3337" width="3.5703125" style="3" customWidth="1"/>
    <col min="3338" max="3339" width="4.42578125" style="3" customWidth="1"/>
    <col min="3340" max="3340" width="3.28515625" style="3" customWidth="1"/>
    <col min="3341" max="3343" width="5.28515625" style="3" customWidth="1"/>
    <col min="3344" max="3344" width="4" style="3" customWidth="1"/>
    <col min="3345" max="3345" width="4.140625" style="3" customWidth="1"/>
    <col min="3346" max="3346" width="4.5703125" style="3" customWidth="1"/>
    <col min="3347" max="3348" width="4.85546875" style="3" customWidth="1"/>
    <col min="3349" max="3349" width="12.7109375" style="3" customWidth="1"/>
    <col min="3350" max="3350" width="4.5703125" style="3" customWidth="1"/>
    <col min="3351" max="3351" width="7.42578125" style="3" customWidth="1"/>
    <col min="3352" max="3352" width="6.5703125" style="3" customWidth="1"/>
    <col min="3353" max="3353" width="6.28515625" style="3" customWidth="1"/>
    <col min="3354" max="3354" width="4.140625" style="3" customWidth="1"/>
    <col min="3355" max="3355" width="5.85546875" style="3" customWidth="1"/>
    <col min="3356" max="3356" width="6" style="3" customWidth="1"/>
    <col min="3357" max="3357" width="4.85546875" style="3" bestFit="1" customWidth="1"/>
    <col min="3358" max="3358" width="4.85546875" style="3" customWidth="1"/>
    <col min="3359" max="3359" width="4.140625" style="3" customWidth="1"/>
    <col min="3360" max="3360" width="4.5703125" style="3" customWidth="1"/>
    <col min="3361" max="3361" width="6" style="3" bestFit="1" customWidth="1"/>
    <col min="3362" max="3362" width="6.42578125" style="3" bestFit="1" customWidth="1"/>
    <col min="3363" max="3589" width="10.7109375" style="3"/>
    <col min="3590" max="3590" width="12.5703125" style="3" customWidth="1"/>
    <col min="3591" max="3591" width="4.85546875" style="3" customWidth="1"/>
    <col min="3592" max="3592" width="5.28515625" style="3" customWidth="1"/>
    <col min="3593" max="3593" width="3.5703125" style="3" customWidth="1"/>
    <col min="3594" max="3595" width="4.42578125" style="3" customWidth="1"/>
    <col min="3596" max="3596" width="3.28515625" style="3" customWidth="1"/>
    <col min="3597" max="3599" width="5.28515625" style="3" customWidth="1"/>
    <col min="3600" max="3600" width="4" style="3" customWidth="1"/>
    <col min="3601" max="3601" width="4.140625" style="3" customWidth="1"/>
    <col min="3602" max="3602" width="4.5703125" style="3" customWidth="1"/>
    <col min="3603" max="3604" width="4.85546875" style="3" customWidth="1"/>
    <col min="3605" max="3605" width="12.7109375" style="3" customWidth="1"/>
    <col min="3606" max="3606" width="4.5703125" style="3" customWidth="1"/>
    <col min="3607" max="3607" width="7.42578125" style="3" customWidth="1"/>
    <col min="3608" max="3608" width="6.5703125" style="3" customWidth="1"/>
    <col min="3609" max="3609" width="6.28515625" style="3" customWidth="1"/>
    <col min="3610" max="3610" width="4.140625" style="3" customWidth="1"/>
    <col min="3611" max="3611" width="5.85546875" style="3" customWidth="1"/>
    <col min="3612" max="3612" width="6" style="3" customWidth="1"/>
    <col min="3613" max="3613" width="4.85546875" style="3" bestFit="1" customWidth="1"/>
    <col min="3614" max="3614" width="4.85546875" style="3" customWidth="1"/>
    <col min="3615" max="3615" width="4.140625" style="3" customWidth="1"/>
    <col min="3616" max="3616" width="4.5703125" style="3" customWidth="1"/>
    <col min="3617" max="3617" width="6" style="3" bestFit="1" customWidth="1"/>
    <col min="3618" max="3618" width="6.42578125" style="3" bestFit="1" customWidth="1"/>
    <col min="3619" max="3845" width="10.7109375" style="3"/>
    <col min="3846" max="3846" width="12.5703125" style="3" customWidth="1"/>
    <col min="3847" max="3847" width="4.85546875" style="3" customWidth="1"/>
    <col min="3848" max="3848" width="5.28515625" style="3" customWidth="1"/>
    <col min="3849" max="3849" width="3.5703125" style="3" customWidth="1"/>
    <col min="3850" max="3851" width="4.42578125" style="3" customWidth="1"/>
    <col min="3852" max="3852" width="3.28515625" style="3" customWidth="1"/>
    <col min="3853" max="3855" width="5.28515625" style="3" customWidth="1"/>
    <col min="3856" max="3856" width="4" style="3" customWidth="1"/>
    <col min="3857" max="3857" width="4.140625" style="3" customWidth="1"/>
    <col min="3858" max="3858" width="4.5703125" style="3" customWidth="1"/>
    <col min="3859" max="3860" width="4.85546875" style="3" customWidth="1"/>
    <col min="3861" max="3861" width="12.7109375" style="3" customWidth="1"/>
    <col min="3862" max="3862" width="4.5703125" style="3" customWidth="1"/>
    <col min="3863" max="3863" width="7.42578125" style="3" customWidth="1"/>
    <col min="3864" max="3864" width="6.5703125" style="3" customWidth="1"/>
    <col min="3865" max="3865" width="6.28515625" style="3" customWidth="1"/>
    <col min="3866" max="3866" width="4.140625" style="3" customWidth="1"/>
    <col min="3867" max="3867" width="5.85546875" style="3" customWidth="1"/>
    <col min="3868" max="3868" width="6" style="3" customWidth="1"/>
    <col min="3869" max="3869" width="4.85546875" style="3" bestFit="1" customWidth="1"/>
    <col min="3870" max="3870" width="4.85546875" style="3" customWidth="1"/>
    <col min="3871" max="3871" width="4.140625" style="3" customWidth="1"/>
    <col min="3872" max="3872" width="4.5703125" style="3" customWidth="1"/>
    <col min="3873" max="3873" width="6" style="3" bestFit="1" customWidth="1"/>
    <col min="3874" max="3874" width="6.42578125" style="3" bestFit="1" customWidth="1"/>
    <col min="3875" max="4101" width="10.7109375" style="3"/>
    <col min="4102" max="4102" width="12.5703125" style="3" customWidth="1"/>
    <col min="4103" max="4103" width="4.85546875" style="3" customWidth="1"/>
    <col min="4104" max="4104" width="5.28515625" style="3" customWidth="1"/>
    <col min="4105" max="4105" width="3.5703125" style="3" customWidth="1"/>
    <col min="4106" max="4107" width="4.42578125" style="3" customWidth="1"/>
    <col min="4108" max="4108" width="3.28515625" style="3" customWidth="1"/>
    <col min="4109" max="4111" width="5.28515625" style="3" customWidth="1"/>
    <col min="4112" max="4112" width="4" style="3" customWidth="1"/>
    <col min="4113" max="4113" width="4.140625" style="3" customWidth="1"/>
    <col min="4114" max="4114" width="4.5703125" style="3" customWidth="1"/>
    <col min="4115" max="4116" width="4.85546875" style="3" customWidth="1"/>
    <col min="4117" max="4117" width="12.7109375" style="3" customWidth="1"/>
    <col min="4118" max="4118" width="4.5703125" style="3" customWidth="1"/>
    <col min="4119" max="4119" width="7.42578125" style="3" customWidth="1"/>
    <col min="4120" max="4120" width="6.5703125" style="3" customWidth="1"/>
    <col min="4121" max="4121" width="6.28515625" style="3" customWidth="1"/>
    <col min="4122" max="4122" width="4.140625" style="3" customWidth="1"/>
    <col min="4123" max="4123" width="5.85546875" style="3" customWidth="1"/>
    <col min="4124" max="4124" width="6" style="3" customWidth="1"/>
    <col min="4125" max="4125" width="4.85546875" style="3" bestFit="1" customWidth="1"/>
    <col min="4126" max="4126" width="4.85546875" style="3" customWidth="1"/>
    <col min="4127" max="4127" width="4.140625" style="3" customWidth="1"/>
    <col min="4128" max="4128" width="4.5703125" style="3" customWidth="1"/>
    <col min="4129" max="4129" width="6" style="3" bestFit="1" customWidth="1"/>
    <col min="4130" max="4130" width="6.42578125" style="3" bestFit="1" customWidth="1"/>
    <col min="4131" max="4357" width="10.7109375" style="3"/>
    <col min="4358" max="4358" width="12.5703125" style="3" customWidth="1"/>
    <col min="4359" max="4359" width="4.85546875" style="3" customWidth="1"/>
    <col min="4360" max="4360" width="5.28515625" style="3" customWidth="1"/>
    <col min="4361" max="4361" width="3.5703125" style="3" customWidth="1"/>
    <col min="4362" max="4363" width="4.42578125" style="3" customWidth="1"/>
    <col min="4364" max="4364" width="3.28515625" style="3" customWidth="1"/>
    <col min="4365" max="4367" width="5.28515625" style="3" customWidth="1"/>
    <col min="4368" max="4368" width="4" style="3" customWidth="1"/>
    <col min="4369" max="4369" width="4.140625" style="3" customWidth="1"/>
    <col min="4370" max="4370" width="4.5703125" style="3" customWidth="1"/>
    <col min="4371" max="4372" width="4.85546875" style="3" customWidth="1"/>
    <col min="4373" max="4373" width="12.7109375" style="3" customWidth="1"/>
    <col min="4374" max="4374" width="4.5703125" style="3" customWidth="1"/>
    <col min="4375" max="4375" width="7.42578125" style="3" customWidth="1"/>
    <col min="4376" max="4376" width="6.5703125" style="3" customWidth="1"/>
    <col min="4377" max="4377" width="6.28515625" style="3" customWidth="1"/>
    <col min="4378" max="4378" width="4.140625" style="3" customWidth="1"/>
    <col min="4379" max="4379" width="5.85546875" style="3" customWidth="1"/>
    <col min="4380" max="4380" width="6" style="3" customWidth="1"/>
    <col min="4381" max="4381" width="4.85546875" style="3" bestFit="1" customWidth="1"/>
    <col min="4382" max="4382" width="4.85546875" style="3" customWidth="1"/>
    <col min="4383" max="4383" width="4.140625" style="3" customWidth="1"/>
    <col min="4384" max="4384" width="4.5703125" style="3" customWidth="1"/>
    <col min="4385" max="4385" width="6" style="3" bestFit="1" customWidth="1"/>
    <col min="4386" max="4386" width="6.42578125" style="3" bestFit="1" customWidth="1"/>
    <col min="4387" max="4613" width="10.7109375" style="3"/>
    <col min="4614" max="4614" width="12.5703125" style="3" customWidth="1"/>
    <col min="4615" max="4615" width="4.85546875" style="3" customWidth="1"/>
    <col min="4616" max="4616" width="5.28515625" style="3" customWidth="1"/>
    <col min="4617" max="4617" width="3.5703125" style="3" customWidth="1"/>
    <col min="4618" max="4619" width="4.42578125" style="3" customWidth="1"/>
    <col min="4620" max="4620" width="3.28515625" style="3" customWidth="1"/>
    <col min="4621" max="4623" width="5.28515625" style="3" customWidth="1"/>
    <col min="4624" max="4624" width="4" style="3" customWidth="1"/>
    <col min="4625" max="4625" width="4.140625" style="3" customWidth="1"/>
    <col min="4626" max="4626" width="4.5703125" style="3" customWidth="1"/>
    <col min="4627" max="4628" width="4.85546875" style="3" customWidth="1"/>
    <col min="4629" max="4629" width="12.7109375" style="3" customWidth="1"/>
    <col min="4630" max="4630" width="4.5703125" style="3" customWidth="1"/>
    <col min="4631" max="4631" width="7.42578125" style="3" customWidth="1"/>
    <col min="4632" max="4632" width="6.5703125" style="3" customWidth="1"/>
    <col min="4633" max="4633" width="6.28515625" style="3" customWidth="1"/>
    <col min="4634" max="4634" width="4.140625" style="3" customWidth="1"/>
    <col min="4635" max="4635" width="5.85546875" style="3" customWidth="1"/>
    <col min="4636" max="4636" width="6" style="3" customWidth="1"/>
    <col min="4637" max="4637" width="4.85546875" style="3" bestFit="1" customWidth="1"/>
    <col min="4638" max="4638" width="4.85546875" style="3" customWidth="1"/>
    <col min="4639" max="4639" width="4.140625" style="3" customWidth="1"/>
    <col min="4640" max="4640" width="4.5703125" style="3" customWidth="1"/>
    <col min="4641" max="4641" width="6" style="3" bestFit="1" customWidth="1"/>
    <col min="4642" max="4642" width="6.42578125" style="3" bestFit="1" customWidth="1"/>
    <col min="4643" max="4869" width="10.7109375" style="3"/>
    <col min="4870" max="4870" width="12.5703125" style="3" customWidth="1"/>
    <col min="4871" max="4871" width="4.85546875" style="3" customWidth="1"/>
    <col min="4872" max="4872" width="5.28515625" style="3" customWidth="1"/>
    <col min="4873" max="4873" width="3.5703125" style="3" customWidth="1"/>
    <col min="4874" max="4875" width="4.42578125" style="3" customWidth="1"/>
    <col min="4876" max="4876" width="3.28515625" style="3" customWidth="1"/>
    <col min="4877" max="4879" width="5.28515625" style="3" customWidth="1"/>
    <col min="4880" max="4880" width="4" style="3" customWidth="1"/>
    <col min="4881" max="4881" width="4.140625" style="3" customWidth="1"/>
    <col min="4882" max="4882" width="4.5703125" style="3" customWidth="1"/>
    <col min="4883" max="4884" width="4.85546875" style="3" customWidth="1"/>
    <col min="4885" max="4885" width="12.7109375" style="3" customWidth="1"/>
    <col min="4886" max="4886" width="4.5703125" style="3" customWidth="1"/>
    <col min="4887" max="4887" width="7.42578125" style="3" customWidth="1"/>
    <col min="4888" max="4888" width="6.5703125" style="3" customWidth="1"/>
    <col min="4889" max="4889" width="6.28515625" style="3" customWidth="1"/>
    <col min="4890" max="4890" width="4.140625" style="3" customWidth="1"/>
    <col min="4891" max="4891" width="5.85546875" style="3" customWidth="1"/>
    <col min="4892" max="4892" width="6" style="3" customWidth="1"/>
    <col min="4893" max="4893" width="4.85546875" style="3" bestFit="1" customWidth="1"/>
    <col min="4894" max="4894" width="4.85546875" style="3" customWidth="1"/>
    <col min="4895" max="4895" width="4.140625" style="3" customWidth="1"/>
    <col min="4896" max="4896" width="4.5703125" style="3" customWidth="1"/>
    <col min="4897" max="4897" width="6" style="3" bestFit="1" customWidth="1"/>
    <col min="4898" max="4898" width="6.42578125" style="3" bestFit="1" customWidth="1"/>
    <col min="4899" max="5125" width="10.7109375" style="3"/>
    <col min="5126" max="5126" width="12.5703125" style="3" customWidth="1"/>
    <col min="5127" max="5127" width="4.85546875" style="3" customWidth="1"/>
    <col min="5128" max="5128" width="5.28515625" style="3" customWidth="1"/>
    <col min="5129" max="5129" width="3.5703125" style="3" customWidth="1"/>
    <col min="5130" max="5131" width="4.42578125" style="3" customWidth="1"/>
    <col min="5132" max="5132" width="3.28515625" style="3" customWidth="1"/>
    <col min="5133" max="5135" width="5.28515625" style="3" customWidth="1"/>
    <col min="5136" max="5136" width="4" style="3" customWidth="1"/>
    <col min="5137" max="5137" width="4.140625" style="3" customWidth="1"/>
    <col min="5138" max="5138" width="4.5703125" style="3" customWidth="1"/>
    <col min="5139" max="5140" width="4.85546875" style="3" customWidth="1"/>
    <col min="5141" max="5141" width="12.7109375" style="3" customWidth="1"/>
    <col min="5142" max="5142" width="4.5703125" style="3" customWidth="1"/>
    <col min="5143" max="5143" width="7.42578125" style="3" customWidth="1"/>
    <col min="5144" max="5144" width="6.5703125" style="3" customWidth="1"/>
    <col min="5145" max="5145" width="6.28515625" style="3" customWidth="1"/>
    <col min="5146" max="5146" width="4.140625" style="3" customWidth="1"/>
    <col min="5147" max="5147" width="5.85546875" style="3" customWidth="1"/>
    <col min="5148" max="5148" width="6" style="3" customWidth="1"/>
    <col min="5149" max="5149" width="4.85546875" style="3" bestFit="1" customWidth="1"/>
    <col min="5150" max="5150" width="4.85546875" style="3" customWidth="1"/>
    <col min="5151" max="5151" width="4.140625" style="3" customWidth="1"/>
    <col min="5152" max="5152" width="4.5703125" style="3" customWidth="1"/>
    <col min="5153" max="5153" width="6" style="3" bestFit="1" customWidth="1"/>
    <col min="5154" max="5154" width="6.42578125" style="3" bestFit="1" customWidth="1"/>
    <col min="5155" max="5381" width="10.7109375" style="3"/>
    <col min="5382" max="5382" width="12.5703125" style="3" customWidth="1"/>
    <col min="5383" max="5383" width="4.85546875" style="3" customWidth="1"/>
    <col min="5384" max="5384" width="5.28515625" style="3" customWidth="1"/>
    <col min="5385" max="5385" width="3.5703125" style="3" customWidth="1"/>
    <col min="5386" max="5387" width="4.42578125" style="3" customWidth="1"/>
    <col min="5388" max="5388" width="3.28515625" style="3" customWidth="1"/>
    <col min="5389" max="5391" width="5.28515625" style="3" customWidth="1"/>
    <col min="5392" max="5392" width="4" style="3" customWidth="1"/>
    <col min="5393" max="5393" width="4.140625" style="3" customWidth="1"/>
    <col min="5394" max="5394" width="4.5703125" style="3" customWidth="1"/>
    <col min="5395" max="5396" width="4.85546875" style="3" customWidth="1"/>
    <col min="5397" max="5397" width="12.7109375" style="3" customWidth="1"/>
    <col min="5398" max="5398" width="4.5703125" style="3" customWidth="1"/>
    <col min="5399" max="5399" width="7.42578125" style="3" customWidth="1"/>
    <col min="5400" max="5400" width="6.5703125" style="3" customWidth="1"/>
    <col min="5401" max="5401" width="6.28515625" style="3" customWidth="1"/>
    <col min="5402" max="5402" width="4.140625" style="3" customWidth="1"/>
    <col min="5403" max="5403" width="5.85546875" style="3" customWidth="1"/>
    <col min="5404" max="5404" width="6" style="3" customWidth="1"/>
    <col min="5405" max="5405" width="4.85546875" style="3" bestFit="1" customWidth="1"/>
    <col min="5406" max="5406" width="4.85546875" style="3" customWidth="1"/>
    <col min="5407" max="5407" width="4.140625" style="3" customWidth="1"/>
    <col min="5408" max="5408" width="4.5703125" style="3" customWidth="1"/>
    <col min="5409" max="5409" width="6" style="3" bestFit="1" customWidth="1"/>
    <col min="5410" max="5410" width="6.42578125" style="3" bestFit="1" customWidth="1"/>
    <col min="5411" max="5637" width="10.7109375" style="3"/>
    <col min="5638" max="5638" width="12.5703125" style="3" customWidth="1"/>
    <col min="5639" max="5639" width="4.85546875" style="3" customWidth="1"/>
    <col min="5640" max="5640" width="5.28515625" style="3" customWidth="1"/>
    <col min="5641" max="5641" width="3.5703125" style="3" customWidth="1"/>
    <col min="5642" max="5643" width="4.42578125" style="3" customWidth="1"/>
    <col min="5644" max="5644" width="3.28515625" style="3" customWidth="1"/>
    <col min="5645" max="5647" width="5.28515625" style="3" customWidth="1"/>
    <col min="5648" max="5648" width="4" style="3" customWidth="1"/>
    <col min="5649" max="5649" width="4.140625" style="3" customWidth="1"/>
    <col min="5650" max="5650" width="4.5703125" style="3" customWidth="1"/>
    <col min="5651" max="5652" width="4.85546875" style="3" customWidth="1"/>
    <col min="5653" max="5653" width="12.7109375" style="3" customWidth="1"/>
    <col min="5654" max="5654" width="4.5703125" style="3" customWidth="1"/>
    <col min="5655" max="5655" width="7.42578125" style="3" customWidth="1"/>
    <col min="5656" max="5656" width="6.5703125" style="3" customWidth="1"/>
    <col min="5657" max="5657" width="6.28515625" style="3" customWidth="1"/>
    <col min="5658" max="5658" width="4.140625" style="3" customWidth="1"/>
    <col min="5659" max="5659" width="5.85546875" style="3" customWidth="1"/>
    <col min="5660" max="5660" width="6" style="3" customWidth="1"/>
    <col min="5661" max="5661" width="4.85546875" style="3" bestFit="1" customWidth="1"/>
    <col min="5662" max="5662" width="4.85546875" style="3" customWidth="1"/>
    <col min="5663" max="5663" width="4.140625" style="3" customWidth="1"/>
    <col min="5664" max="5664" width="4.5703125" style="3" customWidth="1"/>
    <col min="5665" max="5665" width="6" style="3" bestFit="1" customWidth="1"/>
    <col min="5666" max="5666" width="6.42578125" style="3" bestFit="1" customWidth="1"/>
    <col min="5667" max="5893" width="10.7109375" style="3"/>
    <col min="5894" max="5894" width="12.5703125" style="3" customWidth="1"/>
    <col min="5895" max="5895" width="4.85546875" style="3" customWidth="1"/>
    <col min="5896" max="5896" width="5.28515625" style="3" customWidth="1"/>
    <col min="5897" max="5897" width="3.5703125" style="3" customWidth="1"/>
    <col min="5898" max="5899" width="4.42578125" style="3" customWidth="1"/>
    <col min="5900" max="5900" width="3.28515625" style="3" customWidth="1"/>
    <col min="5901" max="5903" width="5.28515625" style="3" customWidth="1"/>
    <col min="5904" max="5904" width="4" style="3" customWidth="1"/>
    <col min="5905" max="5905" width="4.140625" style="3" customWidth="1"/>
    <col min="5906" max="5906" width="4.5703125" style="3" customWidth="1"/>
    <col min="5907" max="5908" width="4.85546875" style="3" customWidth="1"/>
    <col min="5909" max="5909" width="12.7109375" style="3" customWidth="1"/>
    <col min="5910" max="5910" width="4.5703125" style="3" customWidth="1"/>
    <col min="5911" max="5911" width="7.42578125" style="3" customWidth="1"/>
    <col min="5912" max="5912" width="6.5703125" style="3" customWidth="1"/>
    <col min="5913" max="5913" width="6.28515625" style="3" customWidth="1"/>
    <col min="5914" max="5914" width="4.140625" style="3" customWidth="1"/>
    <col min="5915" max="5915" width="5.85546875" style="3" customWidth="1"/>
    <col min="5916" max="5916" width="6" style="3" customWidth="1"/>
    <col min="5917" max="5917" width="4.85546875" style="3" bestFit="1" customWidth="1"/>
    <col min="5918" max="5918" width="4.85546875" style="3" customWidth="1"/>
    <col min="5919" max="5919" width="4.140625" style="3" customWidth="1"/>
    <col min="5920" max="5920" width="4.5703125" style="3" customWidth="1"/>
    <col min="5921" max="5921" width="6" style="3" bestFit="1" customWidth="1"/>
    <col min="5922" max="5922" width="6.42578125" style="3" bestFit="1" customWidth="1"/>
    <col min="5923" max="6149" width="10.7109375" style="3"/>
    <col min="6150" max="6150" width="12.5703125" style="3" customWidth="1"/>
    <col min="6151" max="6151" width="4.85546875" style="3" customWidth="1"/>
    <col min="6152" max="6152" width="5.28515625" style="3" customWidth="1"/>
    <col min="6153" max="6153" width="3.5703125" style="3" customWidth="1"/>
    <col min="6154" max="6155" width="4.42578125" style="3" customWidth="1"/>
    <col min="6156" max="6156" width="3.28515625" style="3" customWidth="1"/>
    <col min="6157" max="6159" width="5.28515625" style="3" customWidth="1"/>
    <col min="6160" max="6160" width="4" style="3" customWidth="1"/>
    <col min="6161" max="6161" width="4.140625" style="3" customWidth="1"/>
    <col min="6162" max="6162" width="4.5703125" style="3" customWidth="1"/>
    <col min="6163" max="6164" width="4.85546875" style="3" customWidth="1"/>
    <col min="6165" max="6165" width="12.7109375" style="3" customWidth="1"/>
    <col min="6166" max="6166" width="4.5703125" style="3" customWidth="1"/>
    <col min="6167" max="6167" width="7.42578125" style="3" customWidth="1"/>
    <col min="6168" max="6168" width="6.5703125" style="3" customWidth="1"/>
    <col min="6169" max="6169" width="6.28515625" style="3" customWidth="1"/>
    <col min="6170" max="6170" width="4.140625" style="3" customWidth="1"/>
    <col min="6171" max="6171" width="5.85546875" style="3" customWidth="1"/>
    <col min="6172" max="6172" width="6" style="3" customWidth="1"/>
    <col min="6173" max="6173" width="4.85546875" style="3" bestFit="1" customWidth="1"/>
    <col min="6174" max="6174" width="4.85546875" style="3" customWidth="1"/>
    <col min="6175" max="6175" width="4.140625" style="3" customWidth="1"/>
    <col min="6176" max="6176" width="4.5703125" style="3" customWidth="1"/>
    <col min="6177" max="6177" width="6" style="3" bestFit="1" customWidth="1"/>
    <col min="6178" max="6178" width="6.42578125" style="3" bestFit="1" customWidth="1"/>
    <col min="6179" max="6405" width="10.7109375" style="3"/>
    <col min="6406" max="6406" width="12.5703125" style="3" customWidth="1"/>
    <col min="6407" max="6407" width="4.85546875" style="3" customWidth="1"/>
    <col min="6408" max="6408" width="5.28515625" style="3" customWidth="1"/>
    <col min="6409" max="6409" width="3.5703125" style="3" customWidth="1"/>
    <col min="6410" max="6411" width="4.42578125" style="3" customWidth="1"/>
    <col min="6412" max="6412" width="3.28515625" style="3" customWidth="1"/>
    <col min="6413" max="6415" width="5.28515625" style="3" customWidth="1"/>
    <col min="6416" max="6416" width="4" style="3" customWidth="1"/>
    <col min="6417" max="6417" width="4.140625" style="3" customWidth="1"/>
    <col min="6418" max="6418" width="4.5703125" style="3" customWidth="1"/>
    <col min="6419" max="6420" width="4.85546875" style="3" customWidth="1"/>
    <col min="6421" max="6421" width="12.7109375" style="3" customWidth="1"/>
    <col min="6422" max="6422" width="4.5703125" style="3" customWidth="1"/>
    <col min="6423" max="6423" width="7.42578125" style="3" customWidth="1"/>
    <col min="6424" max="6424" width="6.5703125" style="3" customWidth="1"/>
    <col min="6425" max="6425" width="6.28515625" style="3" customWidth="1"/>
    <col min="6426" max="6426" width="4.140625" style="3" customWidth="1"/>
    <col min="6427" max="6427" width="5.85546875" style="3" customWidth="1"/>
    <col min="6428" max="6428" width="6" style="3" customWidth="1"/>
    <col min="6429" max="6429" width="4.85546875" style="3" bestFit="1" customWidth="1"/>
    <col min="6430" max="6430" width="4.85546875" style="3" customWidth="1"/>
    <col min="6431" max="6431" width="4.140625" style="3" customWidth="1"/>
    <col min="6432" max="6432" width="4.5703125" style="3" customWidth="1"/>
    <col min="6433" max="6433" width="6" style="3" bestFit="1" customWidth="1"/>
    <col min="6434" max="6434" width="6.42578125" style="3" bestFit="1" customWidth="1"/>
    <col min="6435" max="6661" width="10.7109375" style="3"/>
    <col min="6662" max="6662" width="12.5703125" style="3" customWidth="1"/>
    <col min="6663" max="6663" width="4.85546875" style="3" customWidth="1"/>
    <col min="6664" max="6664" width="5.28515625" style="3" customWidth="1"/>
    <col min="6665" max="6665" width="3.5703125" style="3" customWidth="1"/>
    <col min="6666" max="6667" width="4.42578125" style="3" customWidth="1"/>
    <col min="6668" max="6668" width="3.28515625" style="3" customWidth="1"/>
    <col min="6669" max="6671" width="5.28515625" style="3" customWidth="1"/>
    <col min="6672" max="6672" width="4" style="3" customWidth="1"/>
    <col min="6673" max="6673" width="4.140625" style="3" customWidth="1"/>
    <col min="6674" max="6674" width="4.5703125" style="3" customWidth="1"/>
    <col min="6675" max="6676" width="4.85546875" style="3" customWidth="1"/>
    <col min="6677" max="6677" width="12.7109375" style="3" customWidth="1"/>
    <col min="6678" max="6678" width="4.5703125" style="3" customWidth="1"/>
    <col min="6679" max="6679" width="7.42578125" style="3" customWidth="1"/>
    <col min="6680" max="6680" width="6.5703125" style="3" customWidth="1"/>
    <col min="6681" max="6681" width="6.28515625" style="3" customWidth="1"/>
    <col min="6682" max="6682" width="4.140625" style="3" customWidth="1"/>
    <col min="6683" max="6683" width="5.85546875" style="3" customWidth="1"/>
    <col min="6684" max="6684" width="6" style="3" customWidth="1"/>
    <col min="6685" max="6685" width="4.85546875" style="3" bestFit="1" customWidth="1"/>
    <col min="6686" max="6686" width="4.85546875" style="3" customWidth="1"/>
    <col min="6687" max="6687" width="4.140625" style="3" customWidth="1"/>
    <col min="6688" max="6688" width="4.5703125" style="3" customWidth="1"/>
    <col min="6689" max="6689" width="6" style="3" bestFit="1" customWidth="1"/>
    <col min="6690" max="6690" width="6.42578125" style="3" bestFit="1" customWidth="1"/>
    <col min="6691" max="6917" width="10.7109375" style="3"/>
    <col min="6918" max="6918" width="12.5703125" style="3" customWidth="1"/>
    <col min="6919" max="6919" width="4.85546875" style="3" customWidth="1"/>
    <col min="6920" max="6920" width="5.28515625" style="3" customWidth="1"/>
    <col min="6921" max="6921" width="3.5703125" style="3" customWidth="1"/>
    <col min="6922" max="6923" width="4.42578125" style="3" customWidth="1"/>
    <col min="6924" max="6924" width="3.28515625" style="3" customWidth="1"/>
    <col min="6925" max="6927" width="5.28515625" style="3" customWidth="1"/>
    <col min="6928" max="6928" width="4" style="3" customWidth="1"/>
    <col min="6929" max="6929" width="4.140625" style="3" customWidth="1"/>
    <col min="6930" max="6930" width="4.5703125" style="3" customWidth="1"/>
    <col min="6931" max="6932" width="4.85546875" style="3" customWidth="1"/>
    <col min="6933" max="6933" width="12.7109375" style="3" customWidth="1"/>
    <col min="6934" max="6934" width="4.5703125" style="3" customWidth="1"/>
    <col min="6935" max="6935" width="7.42578125" style="3" customWidth="1"/>
    <col min="6936" max="6936" width="6.5703125" style="3" customWidth="1"/>
    <col min="6937" max="6937" width="6.28515625" style="3" customWidth="1"/>
    <col min="6938" max="6938" width="4.140625" style="3" customWidth="1"/>
    <col min="6939" max="6939" width="5.85546875" style="3" customWidth="1"/>
    <col min="6940" max="6940" width="6" style="3" customWidth="1"/>
    <col min="6941" max="6941" width="4.85546875" style="3" bestFit="1" customWidth="1"/>
    <col min="6942" max="6942" width="4.85546875" style="3" customWidth="1"/>
    <col min="6943" max="6943" width="4.140625" style="3" customWidth="1"/>
    <col min="6944" max="6944" width="4.5703125" style="3" customWidth="1"/>
    <col min="6945" max="6945" width="6" style="3" bestFit="1" customWidth="1"/>
    <col min="6946" max="6946" width="6.42578125" style="3" bestFit="1" customWidth="1"/>
    <col min="6947" max="7173" width="10.7109375" style="3"/>
    <col min="7174" max="7174" width="12.5703125" style="3" customWidth="1"/>
    <col min="7175" max="7175" width="4.85546875" style="3" customWidth="1"/>
    <col min="7176" max="7176" width="5.28515625" style="3" customWidth="1"/>
    <col min="7177" max="7177" width="3.5703125" style="3" customWidth="1"/>
    <col min="7178" max="7179" width="4.42578125" style="3" customWidth="1"/>
    <col min="7180" max="7180" width="3.28515625" style="3" customWidth="1"/>
    <col min="7181" max="7183" width="5.28515625" style="3" customWidth="1"/>
    <col min="7184" max="7184" width="4" style="3" customWidth="1"/>
    <col min="7185" max="7185" width="4.140625" style="3" customWidth="1"/>
    <col min="7186" max="7186" width="4.5703125" style="3" customWidth="1"/>
    <col min="7187" max="7188" width="4.85546875" style="3" customWidth="1"/>
    <col min="7189" max="7189" width="12.7109375" style="3" customWidth="1"/>
    <col min="7190" max="7190" width="4.5703125" style="3" customWidth="1"/>
    <col min="7191" max="7191" width="7.42578125" style="3" customWidth="1"/>
    <col min="7192" max="7192" width="6.5703125" style="3" customWidth="1"/>
    <col min="7193" max="7193" width="6.28515625" style="3" customWidth="1"/>
    <col min="7194" max="7194" width="4.140625" style="3" customWidth="1"/>
    <col min="7195" max="7195" width="5.85546875" style="3" customWidth="1"/>
    <col min="7196" max="7196" width="6" style="3" customWidth="1"/>
    <col min="7197" max="7197" width="4.85546875" style="3" bestFit="1" customWidth="1"/>
    <col min="7198" max="7198" width="4.85546875" style="3" customWidth="1"/>
    <col min="7199" max="7199" width="4.140625" style="3" customWidth="1"/>
    <col min="7200" max="7200" width="4.5703125" style="3" customWidth="1"/>
    <col min="7201" max="7201" width="6" style="3" bestFit="1" customWidth="1"/>
    <col min="7202" max="7202" width="6.42578125" style="3" bestFit="1" customWidth="1"/>
    <col min="7203" max="7429" width="10.7109375" style="3"/>
    <col min="7430" max="7430" width="12.5703125" style="3" customWidth="1"/>
    <col min="7431" max="7431" width="4.85546875" style="3" customWidth="1"/>
    <col min="7432" max="7432" width="5.28515625" style="3" customWidth="1"/>
    <col min="7433" max="7433" width="3.5703125" style="3" customWidth="1"/>
    <col min="7434" max="7435" width="4.42578125" style="3" customWidth="1"/>
    <col min="7436" max="7436" width="3.28515625" style="3" customWidth="1"/>
    <col min="7437" max="7439" width="5.28515625" style="3" customWidth="1"/>
    <col min="7440" max="7440" width="4" style="3" customWidth="1"/>
    <col min="7441" max="7441" width="4.140625" style="3" customWidth="1"/>
    <col min="7442" max="7442" width="4.5703125" style="3" customWidth="1"/>
    <col min="7443" max="7444" width="4.85546875" style="3" customWidth="1"/>
    <col min="7445" max="7445" width="12.7109375" style="3" customWidth="1"/>
    <col min="7446" max="7446" width="4.5703125" style="3" customWidth="1"/>
    <col min="7447" max="7447" width="7.42578125" style="3" customWidth="1"/>
    <col min="7448" max="7448" width="6.5703125" style="3" customWidth="1"/>
    <col min="7449" max="7449" width="6.28515625" style="3" customWidth="1"/>
    <col min="7450" max="7450" width="4.140625" style="3" customWidth="1"/>
    <col min="7451" max="7451" width="5.85546875" style="3" customWidth="1"/>
    <col min="7452" max="7452" width="6" style="3" customWidth="1"/>
    <col min="7453" max="7453" width="4.85546875" style="3" bestFit="1" customWidth="1"/>
    <col min="7454" max="7454" width="4.85546875" style="3" customWidth="1"/>
    <col min="7455" max="7455" width="4.140625" style="3" customWidth="1"/>
    <col min="7456" max="7456" width="4.5703125" style="3" customWidth="1"/>
    <col min="7457" max="7457" width="6" style="3" bestFit="1" customWidth="1"/>
    <col min="7458" max="7458" width="6.42578125" style="3" bestFit="1" customWidth="1"/>
    <col min="7459" max="7685" width="10.7109375" style="3"/>
    <col min="7686" max="7686" width="12.5703125" style="3" customWidth="1"/>
    <col min="7687" max="7687" width="4.85546875" style="3" customWidth="1"/>
    <col min="7688" max="7688" width="5.28515625" style="3" customWidth="1"/>
    <col min="7689" max="7689" width="3.5703125" style="3" customWidth="1"/>
    <col min="7690" max="7691" width="4.42578125" style="3" customWidth="1"/>
    <col min="7692" max="7692" width="3.28515625" style="3" customWidth="1"/>
    <col min="7693" max="7695" width="5.28515625" style="3" customWidth="1"/>
    <col min="7696" max="7696" width="4" style="3" customWidth="1"/>
    <col min="7697" max="7697" width="4.140625" style="3" customWidth="1"/>
    <col min="7698" max="7698" width="4.5703125" style="3" customWidth="1"/>
    <col min="7699" max="7700" width="4.85546875" style="3" customWidth="1"/>
    <col min="7701" max="7701" width="12.7109375" style="3" customWidth="1"/>
    <col min="7702" max="7702" width="4.5703125" style="3" customWidth="1"/>
    <col min="7703" max="7703" width="7.42578125" style="3" customWidth="1"/>
    <col min="7704" max="7704" width="6.5703125" style="3" customWidth="1"/>
    <col min="7705" max="7705" width="6.28515625" style="3" customWidth="1"/>
    <col min="7706" max="7706" width="4.140625" style="3" customWidth="1"/>
    <col min="7707" max="7707" width="5.85546875" style="3" customWidth="1"/>
    <col min="7708" max="7708" width="6" style="3" customWidth="1"/>
    <col min="7709" max="7709" width="4.85546875" style="3" bestFit="1" customWidth="1"/>
    <col min="7710" max="7710" width="4.85546875" style="3" customWidth="1"/>
    <col min="7711" max="7711" width="4.140625" style="3" customWidth="1"/>
    <col min="7712" max="7712" width="4.5703125" style="3" customWidth="1"/>
    <col min="7713" max="7713" width="6" style="3" bestFit="1" customWidth="1"/>
    <col min="7714" max="7714" width="6.42578125" style="3" bestFit="1" customWidth="1"/>
    <col min="7715" max="7941" width="10.7109375" style="3"/>
    <col min="7942" max="7942" width="12.5703125" style="3" customWidth="1"/>
    <col min="7943" max="7943" width="4.85546875" style="3" customWidth="1"/>
    <col min="7944" max="7944" width="5.28515625" style="3" customWidth="1"/>
    <col min="7945" max="7945" width="3.5703125" style="3" customWidth="1"/>
    <col min="7946" max="7947" width="4.42578125" style="3" customWidth="1"/>
    <col min="7948" max="7948" width="3.28515625" style="3" customWidth="1"/>
    <col min="7949" max="7951" width="5.28515625" style="3" customWidth="1"/>
    <col min="7952" max="7952" width="4" style="3" customWidth="1"/>
    <col min="7953" max="7953" width="4.140625" style="3" customWidth="1"/>
    <col min="7954" max="7954" width="4.5703125" style="3" customWidth="1"/>
    <col min="7955" max="7956" width="4.85546875" style="3" customWidth="1"/>
    <col min="7957" max="7957" width="12.7109375" style="3" customWidth="1"/>
    <col min="7958" max="7958" width="4.5703125" style="3" customWidth="1"/>
    <col min="7959" max="7959" width="7.42578125" style="3" customWidth="1"/>
    <col min="7960" max="7960" width="6.5703125" style="3" customWidth="1"/>
    <col min="7961" max="7961" width="6.28515625" style="3" customWidth="1"/>
    <col min="7962" max="7962" width="4.140625" style="3" customWidth="1"/>
    <col min="7963" max="7963" width="5.85546875" style="3" customWidth="1"/>
    <col min="7964" max="7964" width="6" style="3" customWidth="1"/>
    <col min="7965" max="7965" width="4.85546875" style="3" bestFit="1" customWidth="1"/>
    <col min="7966" max="7966" width="4.85546875" style="3" customWidth="1"/>
    <col min="7967" max="7967" width="4.140625" style="3" customWidth="1"/>
    <col min="7968" max="7968" width="4.5703125" style="3" customWidth="1"/>
    <col min="7969" max="7969" width="6" style="3" bestFit="1" customWidth="1"/>
    <col min="7970" max="7970" width="6.42578125" style="3" bestFit="1" customWidth="1"/>
    <col min="7971" max="8197" width="10.7109375" style="3"/>
    <col min="8198" max="8198" width="12.5703125" style="3" customWidth="1"/>
    <col min="8199" max="8199" width="4.85546875" style="3" customWidth="1"/>
    <col min="8200" max="8200" width="5.28515625" style="3" customWidth="1"/>
    <col min="8201" max="8201" width="3.5703125" style="3" customWidth="1"/>
    <col min="8202" max="8203" width="4.42578125" style="3" customWidth="1"/>
    <col min="8204" max="8204" width="3.28515625" style="3" customWidth="1"/>
    <col min="8205" max="8207" width="5.28515625" style="3" customWidth="1"/>
    <col min="8208" max="8208" width="4" style="3" customWidth="1"/>
    <col min="8209" max="8209" width="4.140625" style="3" customWidth="1"/>
    <col min="8210" max="8210" width="4.5703125" style="3" customWidth="1"/>
    <col min="8211" max="8212" width="4.85546875" style="3" customWidth="1"/>
    <col min="8213" max="8213" width="12.7109375" style="3" customWidth="1"/>
    <col min="8214" max="8214" width="4.5703125" style="3" customWidth="1"/>
    <col min="8215" max="8215" width="7.42578125" style="3" customWidth="1"/>
    <col min="8216" max="8216" width="6.5703125" style="3" customWidth="1"/>
    <col min="8217" max="8217" width="6.28515625" style="3" customWidth="1"/>
    <col min="8218" max="8218" width="4.140625" style="3" customWidth="1"/>
    <col min="8219" max="8219" width="5.85546875" style="3" customWidth="1"/>
    <col min="8220" max="8220" width="6" style="3" customWidth="1"/>
    <col min="8221" max="8221" width="4.85546875" style="3" bestFit="1" customWidth="1"/>
    <col min="8222" max="8222" width="4.85546875" style="3" customWidth="1"/>
    <col min="8223" max="8223" width="4.140625" style="3" customWidth="1"/>
    <col min="8224" max="8224" width="4.5703125" style="3" customWidth="1"/>
    <col min="8225" max="8225" width="6" style="3" bestFit="1" customWidth="1"/>
    <col min="8226" max="8226" width="6.42578125" style="3" bestFit="1" customWidth="1"/>
    <col min="8227" max="8453" width="10.7109375" style="3"/>
    <col min="8454" max="8454" width="12.5703125" style="3" customWidth="1"/>
    <col min="8455" max="8455" width="4.85546875" style="3" customWidth="1"/>
    <col min="8456" max="8456" width="5.28515625" style="3" customWidth="1"/>
    <col min="8457" max="8457" width="3.5703125" style="3" customWidth="1"/>
    <col min="8458" max="8459" width="4.42578125" style="3" customWidth="1"/>
    <col min="8460" max="8460" width="3.28515625" style="3" customWidth="1"/>
    <col min="8461" max="8463" width="5.28515625" style="3" customWidth="1"/>
    <col min="8464" max="8464" width="4" style="3" customWidth="1"/>
    <col min="8465" max="8465" width="4.140625" style="3" customWidth="1"/>
    <col min="8466" max="8466" width="4.5703125" style="3" customWidth="1"/>
    <col min="8467" max="8468" width="4.85546875" style="3" customWidth="1"/>
    <col min="8469" max="8469" width="12.7109375" style="3" customWidth="1"/>
    <col min="8470" max="8470" width="4.5703125" style="3" customWidth="1"/>
    <col min="8471" max="8471" width="7.42578125" style="3" customWidth="1"/>
    <col min="8472" max="8472" width="6.5703125" style="3" customWidth="1"/>
    <col min="8473" max="8473" width="6.28515625" style="3" customWidth="1"/>
    <col min="8474" max="8474" width="4.140625" style="3" customWidth="1"/>
    <col min="8475" max="8475" width="5.85546875" style="3" customWidth="1"/>
    <col min="8476" max="8476" width="6" style="3" customWidth="1"/>
    <col min="8477" max="8477" width="4.85546875" style="3" bestFit="1" customWidth="1"/>
    <col min="8478" max="8478" width="4.85546875" style="3" customWidth="1"/>
    <col min="8479" max="8479" width="4.140625" style="3" customWidth="1"/>
    <col min="8480" max="8480" width="4.5703125" style="3" customWidth="1"/>
    <col min="8481" max="8481" width="6" style="3" bestFit="1" customWidth="1"/>
    <col min="8482" max="8482" width="6.42578125" style="3" bestFit="1" customWidth="1"/>
    <col min="8483" max="8709" width="10.7109375" style="3"/>
    <col min="8710" max="8710" width="12.5703125" style="3" customWidth="1"/>
    <col min="8711" max="8711" width="4.85546875" style="3" customWidth="1"/>
    <col min="8712" max="8712" width="5.28515625" style="3" customWidth="1"/>
    <col min="8713" max="8713" width="3.5703125" style="3" customWidth="1"/>
    <col min="8714" max="8715" width="4.42578125" style="3" customWidth="1"/>
    <col min="8716" max="8716" width="3.28515625" style="3" customWidth="1"/>
    <col min="8717" max="8719" width="5.28515625" style="3" customWidth="1"/>
    <col min="8720" max="8720" width="4" style="3" customWidth="1"/>
    <col min="8721" max="8721" width="4.140625" style="3" customWidth="1"/>
    <col min="8722" max="8722" width="4.5703125" style="3" customWidth="1"/>
    <col min="8723" max="8724" width="4.85546875" style="3" customWidth="1"/>
    <col min="8725" max="8725" width="12.7109375" style="3" customWidth="1"/>
    <col min="8726" max="8726" width="4.5703125" style="3" customWidth="1"/>
    <col min="8727" max="8727" width="7.42578125" style="3" customWidth="1"/>
    <col min="8728" max="8728" width="6.5703125" style="3" customWidth="1"/>
    <col min="8729" max="8729" width="6.28515625" style="3" customWidth="1"/>
    <col min="8730" max="8730" width="4.140625" style="3" customWidth="1"/>
    <col min="8731" max="8731" width="5.85546875" style="3" customWidth="1"/>
    <col min="8732" max="8732" width="6" style="3" customWidth="1"/>
    <col min="8733" max="8733" width="4.85546875" style="3" bestFit="1" customWidth="1"/>
    <col min="8734" max="8734" width="4.85546875" style="3" customWidth="1"/>
    <col min="8735" max="8735" width="4.140625" style="3" customWidth="1"/>
    <col min="8736" max="8736" width="4.5703125" style="3" customWidth="1"/>
    <col min="8737" max="8737" width="6" style="3" bestFit="1" customWidth="1"/>
    <col min="8738" max="8738" width="6.42578125" style="3" bestFit="1" customWidth="1"/>
    <col min="8739" max="8965" width="10.7109375" style="3"/>
    <col min="8966" max="8966" width="12.5703125" style="3" customWidth="1"/>
    <col min="8967" max="8967" width="4.85546875" style="3" customWidth="1"/>
    <col min="8968" max="8968" width="5.28515625" style="3" customWidth="1"/>
    <col min="8969" max="8969" width="3.5703125" style="3" customWidth="1"/>
    <col min="8970" max="8971" width="4.42578125" style="3" customWidth="1"/>
    <col min="8972" max="8972" width="3.28515625" style="3" customWidth="1"/>
    <col min="8973" max="8975" width="5.28515625" style="3" customWidth="1"/>
    <col min="8976" max="8976" width="4" style="3" customWidth="1"/>
    <col min="8977" max="8977" width="4.140625" style="3" customWidth="1"/>
    <col min="8978" max="8978" width="4.5703125" style="3" customWidth="1"/>
    <col min="8979" max="8980" width="4.85546875" style="3" customWidth="1"/>
    <col min="8981" max="8981" width="12.7109375" style="3" customWidth="1"/>
    <col min="8982" max="8982" width="4.5703125" style="3" customWidth="1"/>
    <col min="8983" max="8983" width="7.42578125" style="3" customWidth="1"/>
    <col min="8984" max="8984" width="6.5703125" style="3" customWidth="1"/>
    <col min="8985" max="8985" width="6.28515625" style="3" customWidth="1"/>
    <col min="8986" max="8986" width="4.140625" style="3" customWidth="1"/>
    <col min="8987" max="8987" width="5.85546875" style="3" customWidth="1"/>
    <col min="8988" max="8988" width="6" style="3" customWidth="1"/>
    <col min="8989" max="8989" width="4.85546875" style="3" bestFit="1" customWidth="1"/>
    <col min="8990" max="8990" width="4.85546875" style="3" customWidth="1"/>
    <col min="8991" max="8991" width="4.140625" style="3" customWidth="1"/>
    <col min="8992" max="8992" width="4.5703125" style="3" customWidth="1"/>
    <col min="8993" max="8993" width="6" style="3" bestFit="1" customWidth="1"/>
    <col min="8994" max="8994" width="6.42578125" style="3" bestFit="1" customWidth="1"/>
    <col min="8995" max="9221" width="10.7109375" style="3"/>
    <col min="9222" max="9222" width="12.5703125" style="3" customWidth="1"/>
    <col min="9223" max="9223" width="4.85546875" style="3" customWidth="1"/>
    <col min="9224" max="9224" width="5.28515625" style="3" customWidth="1"/>
    <col min="9225" max="9225" width="3.5703125" style="3" customWidth="1"/>
    <col min="9226" max="9227" width="4.42578125" style="3" customWidth="1"/>
    <col min="9228" max="9228" width="3.28515625" style="3" customWidth="1"/>
    <col min="9229" max="9231" width="5.28515625" style="3" customWidth="1"/>
    <col min="9232" max="9232" width="4" style="3" customWidth="1"/>
    <col min="9233" max="9233" width="4.140625" style="3" customWidth="1"/>
    <col min="9234" max="9234" width="4.5703125" style="3" customWidth="1"/>
    <col min="9235" max="9236" width="4.85546875" style="3" customWidth="1"/>
    <col min="9237" max="9237" width="12.7109375" style="3" customWidth="1"/>
    <col min="9238" max="9238" width="4.5703125" style="3" customWidth="1"/>
    <col min="9239" max="9239" width="7.42578125" style="3" customWidth="1"/>
    <col min="9240" max="9240" width="6.5703125" style="3" customWidth="1"/>
    <col min="9241" max="9241" width="6.28515625" style="3" customWidth="1"/>
    <col min="9242" max="9242" width="4.140625" style="3" customWidth="1"/>
    <col min="9243" max="9243" width="5.85546875" style="3" customWidth="1"/>
    <col min="9244" max="9244" width="6" style="3" customWidth="1"/>
    <col min="9245" max="9245" width="4.85546875" style="3" bestFit="1" customWidth="1"/>
    <col min="9246" max="9246" width="4.85546875" style="3" customWidth="1"/>
    <col min="9247" max="9247" width="4.140625" style="3" customWidth="1"/>
    <col min="9248" max="9248" width="4.5703125" style="3" customWidth="1"/>
    <col min="9249" max="9249" width="6" style="3" bestFit="1" customWidth="1"/>
    <col min="9250" max="9250" width="6.42578125" style="3" bestFit="1" customWidth="1"/>
    <col min="9251" max="9477" width="10.7109375" style="3"/>
    <col min="9478" max="9478" width="12.5703125" style="3" customWidth="1"/>
    <col min="9479" max="9479" width="4.85546875" style="3" customWidth="1"/>
    <col min="9480" max="9480" width="5.28515625" style="3" customWidth="1"/>
    <col min="9481" max="9481" width="3.5703125" style="3" customWidth="1"/>
    <col min="9482" max="9483" width="4.42578125" style="3" customWidth="1"/>
    <col min="9484" max="9484" width="3.28515625" style="3" customWidth="1"/>
    <col min="9485" max="9487" width="5.28515625" style="3" customWidth="1"/>
    <col min="9488" max="9488" width="4" style="3" customWidth="1"/>
    <col min="9489" max="9489" width="4.140625" style="3" customWidth="1"/>
    <col min="9490" max="9490" width="4.5703125" style="3" customWidth="1"/>
    <col min="9491" max="9492" width="4.85546875" style="3" customWidth="1"/>
    <col min="9493" max="9493" width="12.7109375" style="3" customWidth="1"/>
    <col min="9494" max="9494" width="4.5703125" style="3" customWidth="1"/>
    <col min="9495" max="9495" width="7.42578125" style="3" customWidth="1"/>
    <col min="9496" max="9496" width="6.5703125" style="3" customWidth="1"/>
    <col min="9497" max="9497" width="6.28515625" style="3" customWidth="1"/>
    <col min="9498" max="9498" width="4.140625" style="3" customWidth="1"/>
    <col min="9499" max="9499" width="5.85546875" style="3" customWidth="1"/>
    <col min="9500" max="9500" width="6" style="3" customWidth="1"/>
    <col min="9501" max="9501" width="4.85546875" style="3" bestFit="1" customWidth="1"/>
    <col min="9502" max="9502" width="4.85546875" style="3" customWidth="1"/>
    <col min="9503" max="9503" width="4.140625" style="3" customWidth="1"/>
    <col min="9504" max="9504" width="4.5703125" style="3" customWidth="1"/>
    <col min="9505" max="9505" width="6" style="3" bestFit="1" customWidth="1"/>
    <col min="9506" max="9506" width="6.42578125" style="3" bestFit="1" customWidth="1"/>
    <col min="9507" max="9733" width="10.7109375" style="3"/>
    <col min="9734" max="9734" width="12.5703125" style="3" customWidth="1"/>
    <col min="9735" max="9735" width="4.85546875" style="3" customWidth="1"/>
    <col min="9736" max="9736" width="5.28515625" style="3" customWidth="1"/>
    <col min="9737" max="9737" width="3.5703125" style="3" customWidth="1"/>
    <col min="9738" max="9739" width="4.42578125" style="3" customWidth="1"/>
    <col min="9740" max="9740" width="3.28515625" style="3" customWidth="1"/>
    <col min="9741" max="9743" width="5.28515625" style="3" customWidth="1"/>
    <col min="9744" max="9744" width="4" style="3" customWidth="1"/>
    <col min="9745" max="9745" width="4.140625" style="3" customWidth="1"/>
    <col min="9746" max="9746" width="4.5703125" style="3" customWidth="1"/>
    <col min="9747" max="9748" width="4.85546875" style="3" customWidth="1"/>
    <col min="9749" max="9749" width="12.7109375" style="3" customWidth="1"/>
    <col min="9750" max="9750" width="4.5703125" style="3" customWidth="1"/>
    <col min="9751" max="9751" width="7.42578125" style="3" customWidth="1"/>
    <col min="9752" max="9752" width="6.5703125" style="3" customWidth="1"/>
    <col min="9753" max="9753" width="6.28515625" style="3" customWidth="1"/>
    <col min="9754" max="9754" width="4.140625" style="3" customWidth="1"/>
    <col min="9755" max="9755" width="5.85546875" style="3" customWidth="1"/>
    <col min="9756" max="9756" width="6" style="3" customWidth="1"/>
    <col min="9757" max="9757" width="4.85546875" style="3" bestFit="1" customWidth="1"/>
    <col min="9758" max="9758" width="4.85546875" style="3" customWidth="1"/>
    <col min="9759" max="9759" width="4.140625" style="3" customWidth="1"/>
    <col min="9760" max="9760" width="4.5703125" style="3" customWidth="1"/>
    <col min="9761" max="9761" width="6" style="3" bestFit="1" customWidth="1"/>
    <col min="9762" max="9762" width="6.42578125" style="3" bestFit="1" customWidth="1"/>
    <col min="9763" max="9989" width="10.7109375" style="3"/>
    <col min="9990" max="9990" width="12.5703125" style="3" customWidth="1"/>
    <col min="9991" max="9991" width="4.85546875" style="3" customWidth="1"/>
    <col min="9992" max="9992" width="5.28515625" style="3" customWidth="1"/>
    <col min="9993" max="9993" width="3.5703125" style="3" customWidth="1"/>
    <col min="9994" max="9995" width="4.42578125" style="3" customWidth="1"/>
    <col min="9996" max="9996" width="3.28515625" style="3" customWidth="1"/>
    <col min="9997" max="9999" width="5.28515625" style="3" customWidth="1"/>
    <col min="10000" max="10000" width="4" style="3" customWidth="1"/>
    <col min="10001" max="10001" width="4.140625" style="3" customWidth="1"/>
    <col min="10002" max="10002" width="4.5703125" style="3" customWidth="1"/>
    <col min="10003" max="10004" width="4.85546875" style="3" customWidth="1"/>
    <col min="10005" max="10005" width="12.7109375" style="3" customWidth="1"/>
    <col min="10006" max="10006" width="4.5703125" style="3" customWidth="1"/>
    <col min="10007" max="10007" width="7.42578125" style="3" customWidth="1"/>
    <col min="10008" max="10008" width="6.5703125" style="3" customWidth="1"/>
    <col min="10009" max="10009" width="6.28515625" style="3" customWidth="1"/>
    <col min="10010" max="10010" width="4.140625" style="3" customWidth="1"/>
    <col min="10011" max="10011" width="5.85546875" style="3" customWidth="1"/>
    <col min="10012" max="10012" width="6" style="3" customWidth="1"/>
    <col min="10013" max="10013" width="4.85546875" style="3" bestFit="1" customWidth="1"/>
    <col min="10014" max="10014" width="4.85546875" style="3" customWidth="1"/>
    <col min="10015" max="10015" width="4.140625" style="3" customWidth="1"/>
    <col min="10016" max="10016" width="4.5703125" style="3" customWidth="1"/>
    <col min="10017" max="10017" width="6" style="3" bestFit="1" customWidth="1"/>
    <col min="10018" max="10018" width="6.42578125" style="3" bestFit="1" customWidth="1"/>
    <col min="10019" max="10245" width="10.7109375" style="3"/>
    <col min="10246" max="10246" width="12.5703125" style="3" customWidth="1"/>
    <col min="10247" max="10247" width="4.85546875" style="3" customWidth="1"/>
    <col min="10248" max="10248" width="5.28515625" style="3" customWidth="1"/>
    <col min="10249" max="10249" width="3.5703125" style="3" customWidth="1"/>
    <col min="10250" max="10251" width="4.42578125" style="3" customWidth="1"/>
    <col min="10252" max="10252" width="3.28515625" style="3" customWidth="1"/>
    <col min="10253" max="10255" width="5.28515625" style="3" customWidth="1"/>
    <col min="10256" max="10256" width="4" style="3" customWidth="1"/>
    <col min="10257" max="10257" width="4.140625" style="3" customWidth="1"/>
    <col min="10258" max="10258" width="4.5703125" style="3" customWidth="1"/>
    <col min="10259" max="10260" width="4.85546875" style="3" customWidth="1"/>
    <col min="10261" max="10261" width="12.7109375" style="3" customWidth="1"/>
    <col min="10262" max="10262" width="4.5703125" style="3" customWidth="1"/>
    <col min="10263" max="10263" width="7.42578125" style="3" customWidth="1"/>
    <col min="10264" max="10264" width="6.5703125" style="3" customWidth="1"/>
    <col min="10265" max="10265" width="6.28515625" style="3" customWidth="1"/>
    <col min="10266" max="10266" width="4.140625" style="3" customWidth="1"/>
    <col min="10267" max="10267" width="5.85546875" style="3" customWidth="1"/>
    <col min="10268" max="10268" width="6" style="3" customWidth="1"/>
    <col min="10269" max="10269" width="4.85546875" style="3" bestFit="1" customWidth="1"/>
    <col min="10270" max="10270" width="4.85546875" style="3" customWidth="1"/>
    <col min="10271" max="10271" width="4.140625" style="3" customWidth="1"/>
    <col min="10272" max="10272" width="4.5703125" style="3" customWidth="1"/>
    <col min="10273" max="10273" width="6" style="3" bestFit="1" customWidth="1"/>
    <col min="10274" max="10274" width="6.42578125" style="3" bestFit="1" customWidth="1"/>
    <col min="10275" max="10501" width="10.7109375" style="3"/>
    <col min="10502" max="10502" width="12.5703125" style="3" customWidth="1"/>
    <col min="10503" max="10503" width="4.85546875" style="3" customWidth="1"/>
    <col min="10504" max="10504" width="5.28515625" style="3" customWidth="1"/>
    <col min="10505" max="10505" width="3.5703125" style="3" customWidth="1"/>
    <col min="10506" max="10507" width="4.42578125" style="3" customWidth="1"/>
    <col min="10508" max="10508" width="3.28515625" style="3" customWidth="1"/>
    <col min="10509" max="10511" width="5.28515625" style="3" customWidth="1"/>
    <col min="10512" max="10512" width="4" style="3" customWidth="1"/>
    <col min="10513" max="10513" width="4.140625" style="3" customWidth="1"/>
    <col min="10514" max="10514" width="4.5703125" style="3" customWidth="1"/>
    <col min="10515" max="10516" width="4.85546875" style="3" customWidth="1"/>
    <col min="10517" max="10517" width="12.7109375" style="3" customWidth="1"/>
    <col min="10518" max="10518" width="4.5703125" style="3" customWidth="1"/>
    <col min="10519" max="10519" width="7.42578125" style="3" customWidth="1"/>
    <col min="10520" max="10520" width="6.5703125" style="3" customWidth="1"/>
    <col min="10521" max="10521" width="6.28515625" style="3" customWidth="1"/>
    <col min="10522" max="10522" width="4.140625" style="3" customWidth="1"/>
    <col min="10523" max="10523" width="5.85546875" style="3" customWidth="1"/>
    <col min="10524" max="10524" width="6" style="3" customWidth="1"/>
    <col min="10525" max="10525" width="4.85546875" style="3" bestFit="1" customWidth="1"/>
    <col min="10526" max="10526" width="4.85546875" style="3" customWidth="1"/>
    <col min="10527" max="10527" width="4.140625" style="3" customWidth="1"/>
    <col min="10528" max="10528" width="4.5703125" style="3" customWidth="1"/>
    <col min="10529" max="10529" width="6" style="3" bestFit="1" customWidth="1"/>
    <col min="10530" max="10530" width="6.42578125" style="3" bestFit="1" customWidth="1"/>
    <col min="10531" max="10757" width="10.7109375" style="3"/>
    <col min="10758" max="10758" width="12.5703125" style="3" customWidth="1"/>
    <col min="10759" max="10759" width="4.85546875" style="3" customWidth="1"/>
    <col min="10760" max="10760" width="5.28515625" style="3" customWidth="1"/>
    <col min="10761" max="10761" width="3.5703125" style="3" customWidth="1"/>
    <col min="10762" max="10763" width="4.42578125" style="3" customWidth="1"/>
    <col min="10764" max="10764" width="3.28515625" style="3" customWidth="1"/>
    <col min="10765" max="10767" width="5.28515625" style="3" customWidth="1"/>
    <col min="10768" max="10768" width="4" style="3" customWidth="1"/>
    <col min="10769" max="10769" width="4.140625" style="3" customWidth="1"/>
    <col min="10770" max="10770" width="4.5703125" style="3" customWidth="1"/>
    <col min="10771" max="10772" width="4.85546875" style="3" customWidth="1"/>
    <col min="10773" max="10773" width="12.7109375" style="3" customWidth="1"/>
    <col min="10774" max="10774" width="4.5703125" style="3" customWidth="1"/>
    <col min="10775" max="10775" width="7.42578125" style="3" customWidth="1"/>
    <col min="10776" max="10776" width="6.5703125" style="3" customWidth="1"/>
    <col min="10777" max="10777" width="6.28515625" style="3" customWidth="1"/>
    <col min="10778" max="10778" width="4.140625" style="3" customWidth="1"/>
    <col min="10779" max="10779" width="5.85546875" style="3" customWidth="1"/>
    <col min="10780" max="10780" width="6" style="3" customWidth="1"/>
    <col min="10781" max="10781" width="4.85546875" style="3" bestFit="1" customWidth="1"/>
    <col min="10782" max="10782" width="4.85546875" style="3" customWidth="1"/>
    <col min="10783" max="10783" width="4.140625" style="3" customWidth="1"/>
    <col min="10784" max="10784" width="4.5703125" style="3" customWidth="1"/>
    <col min="10785" max="10785" width="6" style="3" bestFit="1" customWidth="1"/>
    <col min="10786" max="10786" width="6.42578125" style="3" bestFit="1" customWidth="1"/>
    <col min="10787" max="11013" width="10.7109375" style="3"/>
    <col min="11014" max="11014" width="12.5703125" style="3" customWidth="1"/>
    <col min="11015" max="11015" width="4.85546875" style="3" customWidth="1"/>
    <col min="11016" max="11016" width="5.28515625" style="3" customWidth="1"/>
    <col min="11017" max="11017" width="3.5703125" style="3" customWidth="1"/>
    <col min="11018" max="11019" width="4.42578125" style="3" customWidth="1"/>
    <col min="11020" max="11020" width="3.28515625" style="3" customWidth="1"/>
    <col min="11021" max="11023" width="5.28515625" style="3" customWidth="1"/>
    <col min="11024" max="11024" width="4" style="3" customWidth="1"/>
    <col min="11025" max="11025" width="4.140625" style="3" customWidth="1"/>
    <col min="11026" max="11026" width="4.5703125" style="3" customWidth="1"/>
    <col min="11027" max="11028" width="4.85546875" style="3" customWidth="1"/>
    <col min="11029" max="11029" width="12.7109375" style="3" customWidth="1"/>
    <col min="11030" max="11030" width="4.5703125" style="3" customWidth="1"/>
    <col min="11031" max="11031" width="7.42578125" style="3" customWidth="1"/>
    <col min="11032" max="11032" width="6.5703125" style="3" customWidth="1"/>
    <col min="11033" max="11033" width="6.28515625" style="3" customWidth="1"/>
    <col min="11034" max="11034" width="4.140625" style="3" customWidth="1"/>
    <col min="11035" max="11035" width="5.85546875" style="3" customWidth="1"/>
    <col min="11036" max="11036" width="6" style="3" customWidth="1"/>
    <col min="11037" max="11037" width="4.85546875" style="3" bestFit="1" customWidth="1"/>
    <col min="11038" max="11038" width="4.85546875" style="3" customWidth="1"/>
    <col min="11039" max="11039" width="4.140625" style="3" customWidth="1"/>
    <col min="11040" max="11040" width="4.5703125" style="3" customWidth="1"/>
    <col min="11041" max="11041" width="6" style="3" bestFit="1" customWidth="1"/>
    <col min="11042" max="11042" width="6.42578125" style="3" bestFit="1" customWidth="1"/>
    <col min="11043" max="11269" width="10.7109375" style="3"/>
    <col min="11270" max="11270" width="12.5703125" style="3" customWidth="1"/>
    <col min="11271" max="11271" width="4.85546875" style="3" customWidth="1"/>
    <col min="11272" max="11272" width="5.28515625" style="3" customWidth="1"/>
    <col min="11273" max="11273" width="3.5703125" style="3" customWidth="1"/>
    <col min="11274" max="11275" width="4.42578125" style="3" customWidth="1"/>
    <col min="11276" max="11276" width="3.28515625" style="3" customWidth="1"/>
    <col min="11277" max="11279" width="5.28515625" style="3" customWidth="1"/>
    <col min="11280" max="11280" width="4" style="3" customWidth="1"/>
    <col min="11281" max="11281" width="4.140625" style="3" customWidth="1"/>
    <col min="11282" max="11282" width="4.5703125" style="3" customWidth="1"/>
    <col min="11283" max="11284" width="4.85546875" style="3" customWidth="1"/>
    <col min="11285" max="11285" width="12.7109375" style="3" customWidth="1"/>
    <col min="11286" max="11286" width="4.5703125" style="3" customWidth="1"/>
    <col min="11287" max="11287" width="7.42578125" style="3" customWidth="1"/>
    <col min="11288" max="11288" width="6.5703125" style="3" customWidth="1"/>
    <col min="11289" max="11289" width="6.28515625" style="3" customWidth="1"/>
    <col min="11290" max="11290" width="4.140625" style="3" customWidth="1"/>
    <col min="11291" max="11291" width="5.85546875" style="3" customWidth="1"/>
    <col min="11292" max="11292" width="6" style="3" customWidth="1"/>
    <col min="11293" max="11293" width="4.85546875" style="3" bestFit="1" customWidth="1"/>
    <col min="11294" max="11294" width="4.85546875" style="3" customWidth="1"/>
    <col min="11295" max="11295" width="4.140625" style="3" customWidth="1"/>
    <col min="11296" max="11296" width="4.5703125" style="3" customWidth="1"/>
    <col min="11297" max="11297" width="6" style="3" bestFit="1" customWidth="1"/>
    <col min="11298" max="11298" width="6.42578125" style="3" bestFit="1" customWidth="1"/>
    <col min="11299" max="11525" width="10.7109375" style="3"/>
    <col min="11526" max="11526" width="12.5703125" style="3" customWidth="1"/>
    <col min="11527" max="11527" width="4.85546875" style="3" customWidth="1"/>
    <col min="11528" max="11528" width="5.28515625" style="3" customWidth="1"/>
    <col min="11529" max="11529" width="3.5703125" style="3" customWidth="1"/>
    <col min="11530" max="11531" width="4.42578125" style="3" customWidth="1"/>
    <col min="11532" max="11532" width="3.28515625" style="3" customWidth="1"/>
    <col min="11533" max="11535" width="5.28515625" style="3" customWidth="1"/>
    <col min="11536" max="11536" width="4" style="3" customWidth="1"/>
    <col min="11537" max="11537" width="4.140625" style="3" customWidth="1"/>
    <col min="11538" max="11538" width="4.5703125" style="3" customWidth="1"/>
    <col min="11539" max="11540" width="4.85546875" style="3" customWidth="1"/>
    <col min="11541" max="11541" width="12.7109375" style="3" customWidth="1"/>
    <col min="11542" max="11542" width="4.5703125" style="3" customWidth="1"/>
    <col min="11543" max="11543" width="7.42578125" style="3" customWidth="1"/>
    <col min="11544" max="11544" width="6.5703125" style="3" customWidth="1"/>
    <col min="11545" max="11545" width="6.28515625" style="3" customWidth="1"/>
    <col min="11546" max="11546" width="4.140625" style="3" customWidth="1"/>
    <col min="11547" max="11547" width="5.85546875" style="3" customWidth="1"/>
    <col min="11548" max="11548" width="6" style="3" customWidth="1"/>
    <col min="11549" max="11549" width="4.85546875" style="3" bestFit="1" customWidth="1"/>
    <col min="11550" max="11550" width="4.85546875" style="3" customWidth="1"/>
    <col min="11551" max="11551" width="4.140625" style="3" customWidth="1"/>
    <col min="11552" max="11552" width="4.5703125" style="3" customWidth="1"/>
    <col min="11553" max="11553" width="6" style="3" bestFit="1" customWidth="1"/>
    <col min="11554" max="11554" width="6.42578125" style="3" bestFit="1" customWidth="1"/>
    <col min="11555" max="11781" width="10.7109375" style="3"/>
    <col min="11782" max="11782" width="12.5703125" style="3" customWidth="1"/>
    <col min="11783" max="11783" width="4.85546875" style="3" customWidth="1"/>
    <col min="11784" max="11784" width="5.28515625" style="3" customWidth="1"/>
    <col min="11785" max="11785" width="3.5703125" style="3" customWidth="1"/>
    <col min="11786" max="11787" width="4.42578125" style="3" customWidth="1"/>
    <col min="11788" max="11788" width="3.28515625" style="3" customWidth="1"/>
    <col min="11789" max="11791" width="5.28515625" style="3" customWidth="1"/>
    <col min="11792" max="11792" width="4" style="3" customWidth="1"/>
    <col min="11793" max="11793" width="4.140625" style="3" customWidth="1"/>
    <col min="11794" max="11794" width="4.5703125" style="3" customWidth="1"/>
    <col min="11795" max="11796" width="4.85546875" style="3" customWidth="1"/>
    <col min="11797" max="11797" width="12.7109375" style="3" customWidth="1"/>
    <col min="11798" max="11798" width="4.5703125" style="3" customWidth="1"/>
    <col min="11799" max="11799" width="7.42578125" style="3" customWidth="1"/>
    <col min="11800" max="11800" width="6.5703125" style="3" customWidth="1"/>
    <col min="11801" max="11801" width="6.28515625" style="3" customWidth="1"/>
    <col min="11802" max="11802" width="4.140625" style="3" customWidth="1"/>
    <col min="11803" max="11803" width="5.85546875" style="3" customWidth="1"/>
    <col min="11804" max="11804" width="6" style="3" customWidth="1"/>
    <col min="11805" max="11805" width="4.85546875" style="3" bestFit="1" customWidth="1"/>
    <col min="11806" max="11806" width="4.85546875" style="3" customWidth="1"/>
    <col min="11807" max="11807" width="4.140625" style="3" customWidth="1"/>
    <col min="11808" max="11808" width="4.5703125" style="3" customWidth="1"/>
    <col min="11809" max="11809" width="6" style="3" bestFit="1" customWidth="1"/>
    <col min="11810" max="11810" width="6.42578125" style="3" bestFit="1" customWidth="1"/>
    <col min="11811" max="12037" width="10.7109375" style="3"/>
    <col min="12038" max="12038" width="12.5703125" style="3" customWidth="1"/>
    <col min="12039" max="12039" width="4.85546875" style="3" customWidth="1"/>
    <col min="12040" max="12040" width="5.28515625" style="3" customWidth="1"/>
    <col min="12041" max="12041" width="3.5703125" style="3" customWidth="1"/>
    <col min="12042" max="12043" width="4.42578125" style="3" customWidth="1"/>
    <col min="12044" max="12044" width="3.28515625" style="3" customWidth="1"/>
    <col min="12045" max="12047" width="5.28515625" style="3" customWidth="1"/>
    <col min="12048" max="12048" width="4" style="3" customWidth="1"/>
    <col min="12049" max="12049" width="4.140625" style="3" customWidth="1"/>
    <col min="12050" max="12050" width="4.5703125" style="3" customWidth="1"/>
    <col min="12051" max="12052" width="4.85546875" style="3" customWidth="1"/>
    <col min="12053" max="12053" width="12.7109375" style="3" customWidth="1"/>
    <col min="12054" max="12054" width="4.5703125" style="3" customWidth="1"/>
    <col min="12055" max="12055" width="7.42578125" style="3" customWidth="1"/>
    <col min="12056" max="12056" width="6.5703125" style="3" customWidth="1"/>
    <col min="12057" max="12057" width="6.28515625" style="3" customWidth="1"/>
    <col min="12058" max="12058" width="4.140625" style="3" customWidth="1"/>
    <col min="12059" max="12059" width="5.85546875" style="3" customWidth="1"/>
    <col min="12060" max="12060" width="6" style="3" customWidth="1"/>
    <col min="12061" max="12061" width="4.85546875" style="3" bestFit="1" customWidth="1"/>
    <col min="12062" max="12062" width="4.85546875" style="3" customWidth="1"/>
    <col min="12063" max="12063" width="4.140625" style="3" customWidth="1"/>
    <col min="12064" max="12064" width="4.5703125" style="3" customWidth="1"/>
    <col min="12065" max="12065" width="6" style="3" bestFit="1" customWidth="1"/>
    <col min="12066" max="12066" width="6.42578125" style="3" bestFit="1" customWidth="1"/>
    <col min="12067" max="12293" width="10.7109375" style="3"/>
    <col min="12294" max="12294" width="12.5703125" style="3" customWidth="1"/>
    <col min="12295" max="12295" width="4.85546875" style="3" customWidth="1"/>
    <col min="12296" max="12296" width="5.28515625" style="3" customWidth="1"/>
    <col min="12297" max="12297" width="3.5703125" style="3" customWidth="1"/>
    <col min="12298" max="12299" width="4.42578125" style="3" customWidth="1"/>
    <col min="12300" max="12300" width="3.28515625" style="3" customWidth="1"/>
    <col min="12301" max="12303" width="5.28515625" style="3" customWidth="1"/>
    <col min="12304" max="12304" width="4" style="3" customWidth="1"/>
    <col min="12305" max="12305" width="4.140625" style="3" customWidth="1"/>
    <col min="12306" max="12306" width="4.5703125" style="3" customWidth="1"/>
    <col min="12307" max="12308" width="4.85546875" style="3" customWidth="1"/>
    <col min="12309" max="12309" width="12.7109375" style="3" customWidth="1"/>
    <col min="12310" max="12310" width="4.5703125" style="3" customWidth="1"/>
    <col min="12311" max="12311" width="7.42578125" style="3" customWidth="1"/>
    <col min="12312" max="12312" width="6.5703125" style="3" customWidth="1"/>
    <col min="12313" max="12313" width="6.28515625" style="3" customWidth="1"/>
    <col min="12314" max="12314" width="4.140625" style="3" customWidth="1"/>
    <col min="12315" max="12315" width="5.85546875" style="3" customWidth="1"/>
    <col min="12316" max="12316" width="6" style="3" customWidth="1"/>
    <col min="12317" max="12317" width="4.85546875" style="3" bestFit="1" customWidth="1"/>
    <col min="12318" max="12318" width="4.85546875" style="3" customWidth="1"/>
    <col min="12319" max="12319" width="4.140625" style="3" customWidth="1"/>
    <col min="12320" max="12320" width="4.5703125" style="3" customWidth="1"/>
    <col min="12321" max="12321" width="6" style="3" bestFit="1" customWidth="1"/>
    <col min="12322" max="12322" width="6.42578125" style="3" bestFit="1" customWidth="1"/>
    <col min="12323" max="12549" width="10.7109375" style="3"/>
    <col min="12550" max="12550" width="12.5703125" style="3" customWidth="1"/>
    <col min="12551" max="12551" width="4.85546875" style="3" customWidth="1"/>
    <col min="12552" max="12552" width="5.28515625" style="3" customWidth="1"/>
    <col min="12553" max="12553" width="3.5703125" style="3" customWidth="1"/>
    <col min="12554" max="12555" width="4.42578125" style="3" customWidth="1"/>
    <col min="12556" max="12556" width="3.28515625" style="3" customWidth="1"/>
    <col min="12557" max="12559" width="5.28515625" style="3" customWidth="1"/>
    <col min="12560" max="12560" width="4" style="3" customWidth="1"/>
    <col min="12561" max="12561" width="4.140625" style="3" customWidth="1"/>
    <col min="12562" max="12562" width="4.5703125" style="3" customWidth="1"/>
    <col min="12563" max="12564" width="4.85546875" style="3" customWidth="1"/>
    <col min="12565" max="12565" width="12.7109375" style="3" customWidth="1"/>
    <col min="12566" max="12566" width="4.5703125" style="3" customWidth="1"/>
    <col min="12567" max="12567" width="7.42578125" style="3" customWidth="1"/>
    <col min="12568" max="12568" width="6.5703125" style="3" customWidth="1"/>
    <col min="12569" max="12569" width="6.28515625" style="3" customWidth="1"/>
    <col min="12570" max="12570" width="4.140625" style="3" customWidth="1"/>
    <col min="12571" max="12571" width="5.85546875" style="3" customWidth="1"/>
    <col min="12572" max="12572" width="6" style="3" customWidth="1"/>
    <col min="12573" max="12573" width="4.85546875" style="3" bestFit="1" customWidth="1"/>
    <col min="12574" max="12574" width="4.85546875" style="3" customWidth="1"/>
    <col min="12575" max="12575" width="4.140625" style="3" customWidth="1"/>
    <col min="12576" max="12576" width="4.5703125" style="3" customWidth="1"/>
    <col min="12577" max="12577" width="6" style="3" bestFit="1" customWidth="1"/>
    <col min="12578" max="12578" width="6.42578125" style="3" bestFit="1" customWidth="1"/>
    <col min="12579" max="12805" width="10.7109375" style="3"/>
    <col min="12806" max="12806" width="12.5703125" style="3" customWidth="1"/>
    <col min="12807" max="12807" width="4.85546875" style="3" customWidth="1"/>
    <col min="12808" max="12808" width="5.28515625" style="3" customWidth="1"/>
    <col min="12809" max="12809" width="3.5703125" style="3" customWidth="1"/>
    <col min="12810" max="12811" width="4.42578125" style="3" customWidth="1"/>
    <col min="12812" max="12812" width="3.28515625" style="3" customWidth="1"/>
    <col min="12813" max="12815" width="5.28515625" style="3" customWidth="1"/>
    <col min="12816" max="12816" width="4" style="3" customWidth="1"/>
    <col min="12817" max="12817" width="4.140625" style="3" customWidth="1"/>
    <col min="12818" max="12818" width="4.5703125" style="3" customWidth="1"/>
    <col min="12819" max="12820" width="4.85546875" style="3" customWidth="1"/>
    <col min="12821" max="12821" width="12.7109375" style="3" customWidth="1"/>
    <col min="12822" max="12822" width="4.5703125" style="3" customWidth="1"/>
    <col min="12823" max="12823" width="7.42578125" style="3" customWidth="1"/>
    <col min="12824" max="12824" width="6.5703125" style="3" customWidth="1"/>
    <col min="12825" max="12825" width="6.28515625" style="3" customWidth="1"/>
    <col min="12826" max="12826" width="4.140625" style="3" customWidth="1"/>
    <col min="12827" max="12827" width="5.85546875" style="3" customWidth="1"/>
    <col min="12828" max="12828" width="6" style="3" customWidth="1"/>
    <col min="12829" max="12829" width="4.85546875" style="3" bestFit="1" customWidth="1"/>
    <col min="12830" max="12830" width="4.85546875" style="3" customWidth="1"/>
    <col min="12831" max="12831" width="4.140625" style="3" customWidth="1"/>
    <col min="12832" max="12832" width="4.5703125" style="3" customWidth="1"/>
    <col min="12833" max="12833" width="6" style="3" bestFit="1" customWidth="1"/>
    <col min="12834" max="12834" width="6.42578125" style="3" bestFit="1" customWidth="1"/>
    <col min="12835" max="13061" width="10.7109375" style="3"/>
    <col min="13062" max="13062" width="12.5703125" style="3" customWidth="1"/>
    <col min="13063" max="13063" width="4.85546875" style="3" customWidth="1"/>
    <col min="13064" max="13064" width="5.28515625" style="3" customWidth="1"/>
    <col min="13065" max="13065" width="3.5703125" style="3" customWidth="1"/>
    <col min="13066" max="13067" width="4.42578125" style="3" customWidth="1"/>
    <col min="13068" max="13068" width="3.28515625" style="3" customWidth="1"/>
    <col min="13069" max="13071" width="5.28515625" style="3" customWidth="1"/>
    <col min="13072" max="13072" width="4" style="3" customWidth="1"/>
    <col min="13073" max="13073" width="4.140625" style="3" customWidth="1"/>
    <col min="13074" max="13074" width="4.5703125" style="3" customWidth="1"/>
    <col min="13075" max="13076" width="4.85546875" style="3" customWidth="1"/>
    <col min="13077" max="13077" width="12.7109375" style="3" customWidth="1"/>
    <col min="13078" max="13078" width="4.5703125" style="3" customWidth="1"/>
    <col min="13079" max="13079" width="7.42578125" style="3" customWidth="1"/>
    <col min="13080" max="13080" width="6.5703125" style="3" customWidth="1"/>
    <col min="13081" max="13081" width="6.28515625" style="3" customWidth="1"/>
    <col min="13082" max="13082" width="4.140625" style="3" customWidth="1"/>
    <col min="13083" max="13083" width="5.85546875" style="3" customWidth="1"/>
    <col min="13084" max="13084" width="6" style="3" customWidth="1"/>
    <col min="13085" max="13085" width="4.85546875" style="3" bestFit="1" customWidth="1"/>
    <col min="13086" max="13086" width="4.85546875" style="3" customWidth="1"/>
    <col min="13087" max="13087" width="4.140625" style="3" customWidth="1"/>
    <col min="13088" max="13088" width="4.5703125" style="3" customWidth="1"/>
    <col min="13089" max="13089" width="6" style="3" bestFit="1" customWidth="1"/>
    <col min="13090" max="13090" width="6.42578125" style="3" bestFit="1" customWidth="1"/>
    <col min="13091" max="13317" width="10.7109375" style="3"/>
    <col min="13318" max="13318" width="12.5703125" style="3" customWidth="1"/>
    <col min="13319" max="13319" width="4.85546875" style="3" customWidth="1"/>
    <col min="13320" max="13320" width="5.28515625" style="3" customWidth="1"/>
    <col min="13321" max="13321" width="3.5703125" style="3" customWidth="1"/>
    <col min="13322" max="13323" width="4.42578125" style="3" customWidth="1"/>
    <col min="13324" max="13324" width="3.28515625" style="3" customWidth="1"/>
    <col min="13325" max="13327" width="5.28515625" style="3" customWidth="1"/>
    <col min="13328" max="13328" width="4" style="3" customWidth="1"/>
    <col min="13329" max="13329" width="4.140625" style="3" customWidth="1"/>
    <col min="13330" max="13330" width="4.5703125" style="3" customWidth="1"/>
    <col min="13331" max="13332" width="4.85546875" style="3" customWidth="1"/>
    <col min="13333" max="13333" width="12.7109375" style="3" customWidth="1"/>
    <col min="13334" max="13334" width="4.5703125" style="3" customWidth="1"/>
    <col min="13335" max="13335" width="7.42578125" style="3" customWidth="1"/>
    <col min="13336" max="13336" width="6.5703125" style="3" customWidth="1"/>
    <col min="13337" max="13337" width="6.28515625" style="3" customWidth="1"/>
    <col min="13338" max="13338" width="4.140625" style="3" customWidth="1"/>
    <col min="13339" max="13339" width="5.85546875" style="3" customWidth="1"/>
    <col min="13340" max="13340" width="6" style="3" customWidth="1"/>
    <col min="13341" max="13341" width="4.85546875" style="3" bestFit="1" customWidth="1"/>
    <col min="13342" max="13342" width="4.85546875" style="3" customWidth="1"/>
    <col min="13343" max="13343" width="4.140625" style="3" customWidth="1"/>
    <col min="13344" max="13344" width="4.5703125" style="3" customWidth="1"/>
    <col min="13345" max="13345" width="6" style="3" bestFit="1" customWidth="1"/>
    <col min="13346" max="13346" width="6.42578125" style="3" bestFit="1" customWidth="1"/>
    <col min="13347" max="13573" width="10.7109375" style="3"/>
    <col min="13574" max="13574" width="12.5703125" style="3" customWidth="1"/>
    <col min="13575" max="13575" width="4.85546875" style="3" customWidth="1"/>
    <col min="13576" max="13576" width="5.28515625" style="3" customWidth="1"/>
    <col min="13577" max="13577" width="3.5703125" style="3" customWidth="1"/>
    <col min="13578" max="13579" width="4.42578125" style="3" customWidth="1"/>
    <col min="13580" max="13580" width="3.28515625" style="3" customWidth="1"/>
    <col min="13581" max="13583" width="5.28515625" style="3" customWidth="1"/>
    <col min="13584" max="13584" width="4" style="3" customWidth="1"/>
    <col min="13585" max="13585" width="4.140625" style="3" customWidth="1"/>
    <col min="13586" max="13586" width="4.5703125" style="3" customWidth="1"/>
    <col min="13587" max="13588" width="4.85546875" style="3" customWidth="1"/>
    <col min="13589" max="13589" width="12.7109375" style="3" customWidth="1"/>
    <col min="13590" max="13590" width="4.5703125" style="3" customWidth="1"/>
    <col min="13591" max="13591" width="7.42578125" style="3" customWidth="1"/>
    <col min="13592" max="13592" width="6.5703125" style="3" customWidth="1"/>
    <col min="13593" max="13593" width="6.28515625" style="3" customWidth="1"/>
    <col min="13594" max="13594" width="4.140625" style="3" customWidth="1"/>
    <col min="13595" max="13595" width="5.85546875" style="3" customWidth="1"/>
    <col min="13596" max="13596" width="6" style="3" customWidth="1"/>
    <col min="13597" max="13597" width="4.85546875" style="3" bestFit="1" customWidth="1"/>
    <col min="13598" max="13598" width="4.85546875" style="3" customWidth="1"/>
    <col min="13599" max="13599" width="4.140625" style="3" customWidth="1"/>
    <col min="13600" max="13600" width="4.5703125" style="3" customWidth="1"/>
    <col min="13601" max="13601" width="6" style="3" bestFit="1" customWidth="1"/>
    <col min="13602" max="13602" width="6.42578125" style="3" bestFit="1" customWidth="1"/>
    <col min="13603" max="13829" width="10.7109375" style="3"/>
    <col min="13830" max="13830" width="12.5703125" style="3" customWidth="1"/>
    <col min="13831" max="13831" width="4.85546875" style="3" customWidth="1"/>
    <col min="13832" max="13832" width="5.28515625" style="3" customWidth="1"/>
    <col min="13833" max="13833" width="3.5703125" style="3" customWidth="1"/>
    <col min="13834" max="13835" width="4.42578125" style="3" customWidth="1"/>
    <col min="13836" max="13836" width="3.28515625" style="3" customWidth="1"/>
    <col min="13837" max="13839" width="5.28515625" style="3" customWidth="1"/>
    <col min="13840" max="13840" width="4" style="3" customWidth="1"/>
    <col min="13841" max="13841" width="4.140625" style="3" customWidth="1"/>
    <col min="13842" max="13842" width="4.5703125" style="3" customWidth="1"/>
    <col min="13843" max="13844" width="4.85546875" style="3" customWidth="1"/>
    <col min="13845" max="13845" width="12.7109375" style="3" customWidth="1"/>
    <col min="13846" max="13846" width="4.5703125" style="3" customWidth="1"/>
    <col min="13847" max="13847" width="7.42578125" style="3" customWidth="1"/>
    <col min="13848" max="13848" width="6.5703125" style="3" customWidth="1"/>
    <col min="13849" max="13849" width="6.28515625" style="3" customWidth="1"/>
    <col min="13850" max="13850" width="4.140625" style="3" customWidth="1"/>
    <col min="13851" max="13851" width="5.85546875" style="3" customWidth="1"/>
    <col min="13852" max="13852" width="6" style="3" customWidth="1"/>
    <col min="13853" max="13853" width="4.85546875" style="3" bestFit="1" customWidth="1"/>
    <col min="13854" max="13854" width="4.85546875" style="3" customWidth="1"/>
    <col min="13855" max="13855" width="4.140625" style="3" customWidth="1"/>
    <col min="13856" max="13856" width="4.5703125" style="3" customWidth="1"/>
    <col min="13857" max="13857" width="6" style="3" bestFit="1" customWidth="1"/>
    <col min="13858" max="13858" width="6.42578125" style="3" bestFit="1" customWidth="1"/>
    <col min="13859" max="14085" width="10.7109375" style="3"/>
    <col min="14086" max="14086" width="12.5703125" style="3" customWidth="1"/>
    <col min="14087" max="14087" width="4.85546875" style="3" customWidth="1"/>
    <col min="14088" max="14088" width="5.28515625" style="3" customWidth="1"/>
    <col min="14089" max="14089" width="3.5703125" style="3" customWidth="1"/>
    <col min="14090" max="14091" width="4.42578125" style="3" customWidth="1"/>
    <col min="14092" max="14092" width="3.28515625" style="3" customWidth="1"/>
    <col min="14093" max="14095" width="5.28515625" style="3" customWidth="1"/>
    <col min="14096" max="14096" width="4" style="3" customWidth="1"/>
    <col min="14097" max="14097" width="4.140625" style="3" customWidth="1"/>
    <col min="14098" max="14098" width="4.5703125" style="3" customWidth="1"/>
    <col min="14099" max="14100" width="4.85546875" style="3" customWidth="1"/>
    <col min="14101" max="14101" width="12.7109375" style="3" customWidth="1"/>
    <col min="14102" max="14102" width="4.5703125" style="3" customWidth="1"/>
    <col min="14103" max="14103" width="7.42578125" style="3" customWidth="1"/>
    <col min="14104" max="14104" width="6.5703125" style="3" customWidth="1"/>
    <col min="14105" max="14105" width="6.28515625" style="3" customWidth="1"/>
    <col min="14106" max="14106" width="4.140625" style="3" customWidth="1"/>
    <col min="14107" max="14107" width="5.85546875" style="3" customWidth="1"/>
    <col min="14108" max="14108" width="6" style="3" customWidth="1"/>
    <col min="14109" max="14109" width="4.85546875" style="3" bestFit="1" customWidth="1"/>
    <col min="14110" max="14110" width="4.85546875" style="3" customWidth="1"/>
    <col min="14111" max="14111" width="4.140625" style="3" customWidth="1"/>
    <col min="14112" max="14112" width="4.5703125" style="3" customWidth="1"/>
    <col min="14113" max="14113" width="6" style="3" bestFit="1" customWidth="1"/>
    <col min="14114" max="14114" width="6.42578125" style="3" bestFit="1" customWidth="1"/>
    <col min="14115" max="14341" width="10.7109375" style="3"/>
    <col min="14342" max="14342" width="12.5703125" style="3" customWidth="1"/>
    <col min="14343" max="14343" width="4.85546875" style="3" customWidth="1"/>
    <col min="14344" max="14344" width="5.28515625" style="3" customWidth="1"/>
    <col min="14345" max="14345" width="3.5703125" style="3" customWidth="1"/>
    <col min="14346" max="14347" width="4.42578125" style="3" customWidth="1"/>
    <col min="14348" max="14348" width="3.28515625" style="3" customWidth="1"/>
    <col min="14349" max="14351" width="5.28515625" style="3" customWidth="1"/>
    <col min="14352" max="14352" width="4" style="3" customWidth="1"/>
    <col min="14353" max="14353" width="4.140625" style="3" customWidth="1"/>
    <col min="14354" max="14354" width="4.5703125" style="3" customWidth="1"/>
    <col min="14355" max="14356" width="4.85546875" style="3" customWidth="1"/>
    <col min="14357" max="14357" width="12.7109375" style="3" customWidth="1"/>
    <col min="14358" max="14358" width="4.5703125" style="3" customWidth="1"/>
    <col min="14359" max="14359" width="7.42578125" style="3" customWidth="1"/>
    <col min="14360" max="14360" width="6.5703125" style="3" customWidth="1"/>
    <col min="14361" max="14361" width="6.28515625" style="3" customWidth="1"/>
    <col min="14362" max="14362" width="4.140625" style="3" customWidth="1"/>
    <col min="14363" max="14363" width="5.85546875" style="3" customWidth="1"/>
    <col min="14364" max="14364" width="6" style="3" customWidth="1"/>
    <col min="14365" max="14365" width="4.85546875" style="3" bestFit="1" customWidth="1"/>
    <col min="14366" max="14366" width="4.85546875" style="3" customWidth="1"/>
    <col min="14367" max="14367" width="4.140625" style="3" customWidth="1"/>
    <col min="14368" max="14368" width="4.5703125" style="3" customWidth="1"/>
    <col min="14369" max="14369" width="6" style="3" bestFit="1" customWidth="1"/>
    <col min="14370" max="14370" width="6.42578125" style="3" bestFit="1" customWidth="1"/>
    <col min="14371" max="14597" width="10.7109375" style="3"/>
    <col min="14598" max="14598" width="12.5703125" style="3" customWidth="1"/>
    <col min="14599" max="14599" width="4.85546875" style="3" customWidth="1"/>
    <col min="14600" max="14600" width="5.28515625" style="3" customWidth="1"/>
    <col min="14601" max="14601" width="3.5703125" style="3" customWidth="1"/>
    <col min="14602" max="14603" width="4.42578125" style="3" customWidth="1"/>
    <col min="14604" max="14604" width="3.28515625" style="3" customWidth="1"/>
    <col min="14605" max="14607" width="5.28515625" style="3" customWidth="1"/>
    <col min="14608" max="14608" width="4" style="3" customWidth="1"/>
    <col min="14609" max="14609" width="4.140625" style="3" customWidth="1"/>
    <col min="14610" max="14610" width="4.5703125" style="3" customWidth="1"/>
    <col min="14611" max="14612" width="4.85546875" style="3" customWidth="1"/>
    <col min="14613" max="14613" width="12.7109375" style="3" customWidth="1"/>
    <col min="14614" max="14614" width="4.5703125" style="3" customWidth="1"/>
    <col min="14615" max="14615" width="7.42578125" style="3" customWidth="1"/>
    <col min="14616" max="14616" width="6.5703125" style="3" customWidth="1"/>
    <col min="14617" max="14617" width="6.28515625" style="3" customWidth="1"/>
    <col min="14618" max="14618" width="4.140625" style="3" customWidth="1"/>
    <col min="14619" max="14619" width="5.85546875" style="3" customWidth="1"/>
    <col min="14620" max="14620" width="6" style="3" customWidth="1"/>
    <col min="14621" max="14621" width="4.85546875" style="3" bestFit="1" customWidth="1"/>
    <col min="14622" max="14622" width="4.85546875" style="3" customWidth="1"/>
    <col min="14623" max="14623" width="4.140625" style="3" customWidth="1"/>
    <col min="14624" max="14624" width="4.5703125" style="3" customWidth="1"/>
    <col min="14625" max="14625" width="6" style="3" bestFit="1" customWidth="1"/>
    <col min="14626" max="14626" width="6.42578125" style="3" bestFit="1" customWidth="1"/>
    <col min="14627" max="14853" width="10.7109375" style="3"/>
    <col min="14854" max="14854" width="12.5703125" style="3" customWidth="1"/>
    <col min="14855" max="14855" width="4.85546875" style="3" customWidth="1"/>
    <col min="14856" max="14856" width="5.28515625" style="3" customWidth="1"/>
    <col min="14857" max="14857" width="3.5703125" style="3" customWidth="1"/>
    <col min="14858" max="14859" width="4.42578125" style="3" customWidth="1"/>
    <col min="14860" max="14860" width="3.28515625" style="3" customWidth="1"/>
    <col min="14861" max="14863" width="5.28515625" style="3" customWidth="1"/>
    <col min="14864" max="14864" width="4" style="3" customWidth="1"/>
    <col min="14865" max="14865" width="4.140625" style="3" customWidth="1"/>
    <col min="14866" max="14866" width="4.5703125" style="3" customWidth="1"/>
    <col min="14867" max="14868" width="4.85546875" style="3" customWidth="1"/>
    <col min="14869" max="14869" width="12.7109375" style="3" customWidth="1"/>
    <col min="14870" max="14870" width="4.5703125" style="3" customWidth="1"/>
    <col min="14871" max="14871" width="7.42578125" style="3" customWidth="1"/>
    <col min="14872" max="14872" width="6.5703125" style="3" customWidth="1"/>
    <col min="14873" max="14873" width="6.28515625" style="3" customWidth="1"/>
    <col min="14874" max="14874" width="4.140625" style="3" customWidth="1"/>
    <col min="14875" max="14875" width="5.85546875" style="3" customWidth="1"/>
    <col min="14876" max="14876" width="6" style="3" customWidth="1"/>
    <col min="14877" max="14877" width="4.85546875" style="3" bestFit="1" customWidth="1"/>
    <col min="14878" max="14878" width="4.85546875" style="3" customWidth="1"/>
    <col min="14879" max="14879" width="4.140625" style="3" customWidth="1"/>
    <col min="14880" max="14880" width="4.5703125" style="3" customWidth="1"/>
    <col min="14881" max="14881" width="6" style="3" bestFit="1" customWidth="1"/>
    <col min="14882" max="14882" width="6.42578125" style="3" bestFit="1" customWidth="1"/>
    <col min="14883" max="15109" width="10.7109375" style="3"/>
    <col min="15110" max="15110" width="12.5703125" style="3" customWidth="1"/>
    <col min="15111" max="15111" width="4.85546875" style="3" customWidth="1"/>
    <col min="15112" max="15112" width="5.28515625" style="3" customWidth="1"/>
    <col min="15113" max="15113" width="3.5703125" style="3" customWidth="1"/>
    <col min="15114" max="15115" width="4.42578125" style="3" customWidth="1"/>
    <col min="15116" max="15116" width="3.28515625" style="3" customWidth="1"/>
    <col min="15117" max="15119" width="5.28515625" style="3" customWidth="1"/>
    <col min="15120" max="15120" width="4" style="3" customWidth="1"/>
    <col min="15121" max="15121" width="4.140625" style="3" customWidth="1"/>
    <col min="15122" max="15122" width="4.5703125" style="3" customWidth="1"/>
    <col min="15123" max="15124" width="4.85546875" style="3" customWidth="1"/>
    <col min="15125" max="15125" width="12.7109375" style="3" customWidth="1"/>
    <col min="15126" max="15126" width="4.5703125" style="3" customWidth="1"/>
    <col min="15127" max="15127" width="7.42578125" style="3" customWidth="1"/>
    <col min="15128" max="15128" width="6.5703125" style="3" customWidth="1"/>
    <col min="15129" max="15129" width="6.28515625" style="3" customWidth="1"/>
    <col min="15130" max="15130" width="4.140625" style="3" customWidth="1"/>
    <col min="15131" max="15131" width="5.85546875" style="3" customWidth="1"/>
    <col min="15132" max="15132" width="6" style="3" customWidth="1"/>
    <col min="15133" max="15133" width="4.85546875" style="3" bestFit="1" customWidth="1"/>
    <col min="15134" max="15134" width="4.85546875" style="3" customWidth="1"/>
    <col min="15135" max="15135" width="4.140625" style="3" customWidth="1"/>
    <col min="15136" max="15136" width="4.5703125" style="3" customWidth="1"/>
    <col min="15137" max="15137" width="6" style="3" bestFit="1" customWidth="1"/>
    <col min="15138" max="15138" width="6.42578125" style="3" bestFit="1" customWidth="1"/>
    <col min="15139" max="15365" width="10.7109375" style="3"/>
    <col min="15366" max="15366" width="12.5703125" style="3" customWidth="1"/>
    <col min="15367" max="15367" width="4.85546875" style="3" customWidth="1"/>
    <col min="15368" max="15368" width="5.28515625" style="3" customWidth="1"/>
    <col min="15369" max="15369" width="3.5703125" style="3" customWidth="1"/>
    <col min="15370" max="15371" width="4.42578125" style="3" customWidth="1"/>
    <col min="15372" max="15372" width="3.28515625" style="3" customWidth="1"/>
    <col min="15373" max="15375" width="5.28515625" style="3" customWidth="1"/>
    <col min="15376" max="15376" width="4" style="3" customWidth="1"/>
    <col min="15377" max="15377" width="4.140625" style="3" customWidth="1"/>
    <col min="15378" max="15378" width="4.5703125" style="3" customWidth="1"/>
    <col min="15379" max="15380" width="4.85546875" style="3" customWidth="1"/>
    <col min="15381" max="15381" width="12.7109375" style="3" customWidth="1"/>
    <col min="15382" max="15382" width="4.5703125" style="3" customWidth="1"/>
    <col min="15383" max="15383" width="7.42578125" style="3" customWidth="1"/>
    <col min="15384" max="15384" width="6.5703125" style="3" customWidth="1"/>
    <col min="15385" max="15385" width="6.28515625" style="3" customWidth="1"/>
    <col min="15386" max="15386" width="4.140625" style="3" customWidth="1"/>
    <col min="15387" max="15387" width="5.85546875" style="3" customWidth="1"/>
    <col min="15388" max="15388" width="6" style="3" customWidth="1"/>
    <col min="15389" max="15389" width="4.85546875" style="3" bestFit="1" customWidth="1"/>
    <col min="15390" max="15390" width="4.85546875" style="3" customWidth="1"/>
    <col min="15391" max="15391" width="4.140625" style="3" customWidth="1"/>
    <col min="15392" max="15392" width="4.5703125" style="3" customWidth="1"/>
    <col min="15393" max="15393" width="6" style="3" bestFit="1" customWidth="1"/>
    <col min="15394" max="15394" width="6.42578125" style="3" bestFit="1" customWidth="1"/>
    <col min="15395" max="15621" width="10.7109375" style="3"/>
    <col min="15622" max="15622" width="12.5703125" style="3" customWidth="1"/>
    <col min="15623" max="15623" width="4.85546875" style="3" customWidth="1"/>
    <col min="15624" max="15624" width="5.28515625" style="3" customWidth="1"/>
    <col min="15625" max="15625" width="3.5703125" style="3" customWidth="1"/>
    <col min="15626" max="15627" width="4.42578125" style="3" customWidth="1"/>
    <col min="15628" max="15628" width="3.28515625" style="3" customWidth="1"/>
    <col min="15629" max="15631" width="5.28515625" style="3" customWidth="1"/>
    <col min="15632" max="15632" width="4" style="3" customWidth="1"/>
    <col min="15633" max="15633" width="4.140625" style="3" customWidth="1"/>
    <col min="15634" max="15634" width="4.5703125" style="3" customWidth="1"/>
    <col min="15635" max="15636" width="4.85546875" style="3" customWidth="1"/>
    <col min="15637" max="15637" width="12.7109375" style="3" customWidth="1"/>
    <col min="15638" max="15638" width="4.5703125" style="3" customWidth="1"/>
    <col min="15639" max="15639" width="7.42578125" style="3" customWidth="1"/>
    <col min="15640" max="15640" width="6.5703125" style="3" customWidth="1"/>
    <col min="15641" max="15641" width="6.28515625" style="3" customWidth="1"/>
    <col min="15642" max="15642" width="4.140625" style="3" customWidth="1"/>
    <col min="15643" max="15643" width="5.85546875" style="3" customWidth="1"/>
    <col min="15644" max="15644" width="6" style="3" customWidth="1"/>
    <col min="15645" max="15645" width="4.85546875" style="3" bestFit="1" customWidth="1"/>
    <col min="15646" max="15646" width="4.85546875" style="3" customWidth="1"/>
    <col min="15647" max="15647" width="4.140625" style="3" customWidth="1"/>
    <col min="15648" max="15648" width="4.5703125" style="3" customWidth="1"/>
    <col min="15649" max="15649" width="6" style="3" bestFit="1" customWidth="1"/>
    <col min="15650" max="15650" width="6.42578125" style="3" bestFit="1" customWidth="1"/>
    <col min="15651" max="15877" width="10.7109375" style="3"/>
    <col min="15878" max="15878" width="12.5703125" style="3" customWidth="1"/>
    <col min="15879" max="15879" width="4.85546875" style="3" customWidth="1"/>
    <col min="15880" max="15880" width="5.28515625" style="3" customWidth="1"/>
    <col min="15881" max="15881" width="3.5703125" style="3" customWidth="1"/>
    <col min="15882" max="15883" width="4.42578125" style="3" customWidth="1"/>
    <col min="15884" max="15884" width="3.28515625" style="3" customWidth="1"/>
    <col min="15885" max="15887" width="5.28515625" style="3" customWidth="1"/>
    <col min="15888" max="15888" width="4" style="3" customWidth="1"/>
    <col min="15889" max="15889" width="4.140625" style="3" customWidth="1"/>
    <col min="15890" max="15890" width="4.5703125" style="3" customWidth="1"/>
    <col min="15891" max="15892" width="4.85546875" style="3" customWidth="1"/>
    <col min="15893" max="15893" width="12.7109375" style="3" customWidth="1"/>
    <col min="15894" max="15894" width="4.5703125" style="3" customWidth="1"/>
    <col min="15895" max="15895" width="7.42578125" style="3" customWidth="1"/>
    <col min="15896" max="15896" width="6.5703125" style="3" customWidth="1"/>
    <col min="15897" max="15897" width="6.28515625" style="3" customWidth="1"/>
    <col min="15898" max="15898" width="4.140625" style="3" customWidth="1"/>
    <col min="15899" max="15899" width="5.85546875" style="3" customWidth="1"/>
    <col min="15900" max="15900" width="6" style="3" customWidth="1"/>
    <col min="15901" max="15901" width="4.85546875" style="3" bestFit="1" customWidth="1"/>
    <col min="15902" max="15902" width="4.85546875" style="3" customWidth="1"/>
    <col min="15903" max="15903" width="4.140625" style="3" customWidth="1"/>
    <col min="15904" max="15904" width="4.5703125" style="3" customWidth="1"/>
    <col min="15905" max="15905" width="6" style="3" bestFit="1" customWidth="1"/>
    <col min="15906" max="15906" width="6.42578125" style="3" bestFit="1" customWidth="1"/>
    <col min="15907" max="16133" width="10.7109375" style="3"/>
    <col min="16134" max="16134" width="12.5703125" style="3" customWidth="1"/>
    <col min="16135" max="16135" width="4.85546875" style="3" customWidth="1"/>
    <col min="16136" max="16136" width="5.28515625" style="3" customWidth="1"/>
    <col min="16137" max="16137" width="3.5703125" style="3" customWidth="1"/>
    <col min="16138" max="16139" width="4.42578125" style="3" customWidth="1"/>
    <col min="16140" max="16140" width="3.28515625" style="3" customWidth="1"/>
    <col min="16141" max="16143" width="5.28515625" style="3" customWidth="1"/>
    <col min="16144" max="16144" width="4" style="3" customWidth="1"/>
    <col min="16145" max="16145" width="4.140625" style="3" customWidth="1"/>
    <col min="16146" max="16146" width="4.5703125" style="3" customWidth="1"/>
    <col min="16147" max="16148" width="4.85546875" style="3" customWidth="1"/>
    <col min="16149" max="16149" width="12.7109375" style="3" customWidth="1"/>
    <col min="16150" max="16150" width="4.5703125" style="3" customWidth="1"/>
    <col min="16151" max="16151" width="7.42578125" style="3" customWidth="1"/>
    <col min="16152" max="16152" width="6.5703125" style="3" customWidth="1"/>
    <col min="16153" max="16153" width="6.28515625" style="3" customWidth="1"/>
    <col min="16154" max="16154" width="4.140625" style="3" customWidth="1"/>
    <col min="16155" max="16155" width="5.85546875" style="3" customWidth="1"/>
    <col min="16156" max="16156" width="6" style="3" customWidth="1"/>
    <col min="16157" max="16157" width="4.85546875" style="3" bestFit="1" customWidth="1"/>
    <col min="16158" max="16158" width="4.85546875" style="3" customWidth="1"/>
    <col min="16159" max="16159" width="4.140625" style="3" customWidth="1"/>
    <col min="16160" max="16160" width="4.5703125" style="3" customWidth="1"/>
    <col min="16161" max="16161" width="6" style="3" bestFit="1" customWidth="1"/>
    <col min="16162" max="16162" width="6.42578125" style="3" bestFit="1" customWidth="1"/>
    <col min="16163" max="16384" width="10.7109375" style="3"/>
  </cols>
  <sheetData>
    <row r="1" spans="1:34" s="1" customFormat="1" ht="102.75" customHeight="1">
      <c r="B1" s="185" t="s">
        <v>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4" s="2" customFormat="1" ht="15" hidden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5"/>
      <c r="U2" s="112" t="e">
        <f>IF(T4&gt;W4,T3,W3)</f>
        <v>#REF!</v>
      </c>
      <c r="V2" s="90"/>
      <c r="W2" s="90"/>
      <c r="X2" s="90"/>
      <c r="Y2" s="90"/>
      <c r="Z2" s="90"/>
      <c r="AA2" s="95"/>
      <c r="AB2" s="112" t="e">
        <f>IF(AA4&gt;AD4,AA3,AD3)</f>
        <v>#REF!</v>
      </c>
      <c r="AC2" s="90"/>
      <c r="AD2" s="90"/>
      <c r="AE2" s="90"/>
      <c r="AF2" s="90"/>
      <c r="AG2" s="90"/>
      <c r="AH2" s="90"/>
    </row>
    <row r="3" spans="1:34" s="2" customFormat="1" ht="15" hidden="1"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 t="e">
        <f>#REF!</f>
        <v>#REF!</v>
      </c>
      <c r="T3" s="113" t="e">
        <f>IF(S3&gt;S64,0,CHOOSE((SUMPRODUCT(T12:T64,A12:A64)),B12,B13,B14,B15,B16,B17,B18,B19,B20,B21,B22,B23,B24,B25,B26,B27,B28,B29,B30,B31,B32,B33,B34,B35,B36,B37,B38,B39,B40,B41,B42,B43,B44,B45,B46,B47,B48,B49,B50,B51,B52,B53,B54,B55,B56,B57,B58,B59,B60,B61,B62,B63,B64))</f>
        <v>#REF!</v>
      </c>
      <c r="U3" s="111" t="e">
        <f>IF(U2=T3,T4,W4)</f>
        <v>#REF!</v>
      </c>
      <c r="V3" s="92" t="e">
        <f>#REF!</f>
        <v>#REF!</v>
      </c>
      <c r="W3" s="112" t="e">
        <f>IF(V3&gt;V64,0,CHOOSE((SUMPRODUCT(W12:W64,A12:A64)),B12,B13,B14,B15,B16,B17,B18,B19,B20,B21,B22,B23,B24,B25,B26,B27,B28,B29,B30,B31,B32,B33,B34,B35,B36,B37,B38,B39,B40,B41,B42,B43,B44,B45,B46,B47,B48,B49,B50,B51,B52,B53,B54,B55,B56,B57,B58,B59,B60,B61,B62,B63,B64))</f>
        <v>#REF!</v>
      </c>
      <c r="X3" s="92"/>
      <c r="Y3" s="92"/>
      <c r="Z3" s="92" t="e">
        <f>S3</f>
        <v>#REF!</v>
      </c>
      <c r="AA3" s="113" t="e">
        <f>IF(Z3&gt;Z64,0,CHOOSE((SUMPRODUCT(AA12:AA64,A12:A64)),B12,B13,B14,B15,B16,B17,B18,B19,B20,B21,B22,B23,B24,B25,B26,B27,B28,B29,B30,B31,B32,B33,B34,B35,B36,B37,B38,B39,B40,B41,B42,B43,B44,B45,B46,B47,B48,B49,B50,B51,B52,B53,B54,B55,B56,B57,B58,B59,B60,B61,B62,B63,B64))</f>
        <v>#REF!</v>
      </c>
      <c r="AB3" s="111" t="e">
        <f>IF(AB2=AA3,AA4,AD4)</f>
        <v>#REF!</v>
      </c>
      <c r="AC3" s="92" t="e">
        <f>V3</f>
        <v>#REF!</v>
      </c>
      <c r="AD3" s="112" t="e">
        <f>IF(AC3&gt;AC64,0,CHOOSE((SUMPRODUCT(AD12:AD64,A12:A64)),B12,B13,B14,B15,B16,B17,B18,B19,B20,B21,B22,B23,B24,B25,B26,B27,B28,B29,B30,B31,B32,B33,B34,B35,B36,B37,B38,B39,B40,B41,B42,B43,B44,B45,B46,B47,B48,B49,B50,B51,B52,B53,B54,B55,B56,B57,B58,B59,B60,B61,B62,B63,B64))</f>
        <v>#REF!</v>
      </c>
      <c r="AE3" s="92"/>
      <c r="AF3" s="92"/>
      <c r="AG3" s="92"/>
      <c r="AH3" s="92"/>
    </row>
    <row r="4" spans="1:34" s="2" customFormat="1" ht="15" hidden="1"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109">
        <f>SUMIF($B12:$B201,T3,$C12:$C201)</f>
        <v>0</v>
      </c>
      <c r="U4" s="92"/>
      <c r="V4" s="92"/>
      <c r="W4" s="109">
        <f>SUMIF($B12:$B201,W3,$C12:$C201)</f>
        <v>0</v>
      </c>
      <c r="X4" s="92"/>
      <c r="Y4" s="92"/>
      <c r="Z4" s="92"/>
      <c r="AA4" s="109">
        <f>SUMIF($B12:$B201,AA3,$C12:$C201)</f>
        <v>0</v>
      </c>
      <c r="AB4" s="92"/>
      <c r="AC4" s="92"/>
      <c r="AD4" s="109">
        <f>SUMIF($B12:$B201,AD3,$C12:$C201)</f>
        <v>0</v>
      </c>
      <c r="AE4" s="92"/>
      <c r="AF4" s="92"/>
      <c r="AG4" s="92"/>
      <c r="AH4" s="92"/>
    </row>
    <row r="5" spans="1:34" s="2" customFormat="1" ht="15.75" thickBot="1"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3"/>
      <c r="U5" s="92"/>
      <c r="V5" s="92"/>
      <c r="W5" s="3"/>
      <c r="X5" s="92"/>
      <c r="Y5" s="92"/>
      <c r="Z5" s="92"/>
      <c r="AA5" s="3"/>
      <c r="AB5" s="92"/>
      <c r="AC5" s="92"/>
      <c r="AD5" s="3"/>
      <c r="AE5" s="92"/>
      <c r="AF5" s="92"/>
      <c r="AG5" s="92"/>
      <c r="AH5" s="92"/>
    </row>
    <row r="6" spans="1:34" ht="19.5" customHeight="1" thickTop="1" thickBot="1">
      <c r="B6" s="187" t="s">
        <v>3</v>
      </c>
      <c r="C6" s="188"/>
      <c r="D6" s="187" t="s">
        <v>4</v>
      </c>
      <c r="E6" s="191"/>
      <c r="F6" s="191"/>
      <c r="G6" s="191"/>
      <c r="H6" s="188"/>
      <c r="I6" s="193"/>
      <c r="J6" s="187" t="s">
        <v>5</v>
      </c>
      <c r="K6" s="191"/>
      <c r="L6" s="191"/>
      <c r="M6" s="191"/>
      <c r="N6" s="188"/>
      <c r="O6" s="187" t="s">
        <v>6</v>
      </c>
      <c r="P6" s="188"/>
      <c r="Q6" s="194" t="s">
        <v>3</v>
      </c>
      <c r="R6" s="188"/>
      <c r="S6" s="195" t="s">
        <v>7</v>
      </c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4"/>
    </row>
    <row r="7" spans="1:34" ht="14.25" thickTop="1" thickBot="1">
      <c r="B7" s="189"/>
      <c r="C7" s="190"/>
      <c r="D7" s="189"/>
      <c r="E7" s="192"/>
      <c r="F7" s="192"/>
      <c r="G7" s="192"/>
      <c r="H7" s="190"/>
      <c r="I7" s="189"/>
      <c r="J7" s="189"/>
      <c r="K7" s="192"/>
      <c r="L7" s="192"/>
      <c r="M7" s="192"/>
      <c r="N7" s="190"/>
      <c r="O7" s="189"/>
      <c r="P7" s="190"/>
      <c r="Q7" s="192"/>
      <c r="R7" s="190"/>
      <c r="S7" s="181" t="s">
        <v>8</v>
      </c>
      <c r="T7" s="182"/>
      <c r="U7" s="183"/>
      <c r="V7" s="183"/>
      <c r="W7" s="183"/>
      <c r="X7" s="183"/>
      <c r="Y7" s="184"/>
      <c r="Z7" s="181" t="s">
        <v>9</v>
      </c>
      <c r="AA7" s="182"/>
      <c r="AB7" s="183"/>
      <c r="AC7" s="183"/>
      <c r="AD7" s="183"/>
      <c r="AE7" s="184"/>
    </row>
    <row r="8" spans="1:34" s="9" customFormat="1" ht="13.5" customHeight="1" thickTop="1">
      <c r="B8" s="4"/>
      <c r="C8" s="5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7"/>
      <c r="I8" s="7"/>
      <c r="J8" s="6"/>
      <c r="K8" s="6"/>
      <c r="L8" s="6"/>
      <c r="M8" s="6"/>
      <c r="N8" s="7"/>
      <c r="O8" s="6"/>
      <c r="P8" s="6"/>
      <c r="Q8" s="8"/>
      <c r="R8" s="7"/>
      <c r="S8" s="6" t="s">
        <v>15</v>
      </c>
      <c r="T8" s="6"/>
      <c r="U8" s="6" t="s">
        <v>16</v>
      </c>
      <c r="V8" s="6"/>
      <c r="W8" s="6"/>
      <c r="X8" s="6" t="s">
        <v>17</v>
      </c>
      <c r="Y8" s="7"/>
      <c r="Z8" s="6" t="s">
        <v>18</v>
      </c>
      <c r="AA8" s="6"/>
      <c r="AB8" s="6" t="s">
        <v>19</v>
      </c>
      <c r="AC8" s="6"/>
      <c r="AD8" s="6"/>
      <c r="AE8" s="6" t="s">
        <v>20</v>
      </c>
    </row>
    <row r="9" spans="1:34" s="9" customFormat="1" ht="13.5" customHeight="1">
      <c r="B9" s="4"/>
      <c r="C9" s="5" t="s">
        <v>21</v>
      </c>
      <c r="D9" s="6" t="s">
        <v>11</v>
      </c>
      <c r="E9" s="6" t="s">
        <v>12</v>
      </c>
      <c r="F9" s="6" t="s">
        <v>22</v>
      </c>
      <c r="G9" s="6" t="s">
        <v>23</v>
      </c>
      <c r="H9" s="7" t="s">
        <v>24</v>
      </c>
      <c r="I9" s="7" t="s">
        <v>25</v>
      </c>
      <c r="J9" s="6" t="s">
        <v>26</v>
      </c>
      <c r="K9" s="6" t="s">
        <v>27</v>
      </c>
      <c r="L9" s="6" t="s">
        <v>28</v>
      </c>
      <c r="M9" s="10" t="s">
        <v>29</v>
      </c>
      <c r="N9" s="7" t="s">
        <v>30</v>
      </c>
      <c r="O9" s="6" t="s">
        <v>31</v>
      </c>
      <c r="P9" s="6" t="s">
        <v>32</v>
      </c>
      <c r="Q9" s="8"/>
      <c r="R9" s="7" t="s">
        <v>21</v>
      </c>
      <c r="S9" s="6" t="s">
        <v>33</v>
      </c>
      <c r="T9" s="6"/>
      <c r="U9" s="6" t="s">
        <v>34</v>
      </c>
      <c r="V9" s="6" t="s">
        <v>35</v>
      </c>
      <c r="W9" s="6"/>
      <c r="X9" s="6" t="s">
        <v>36</v>
      </c>
      <c r="Y9" s="7" t="s">
        <v>37</v>
      </c>
      <c r="Z9" s="6" t="s">
        <v>38</v>
      </c>
      <c r="AA9" s="6"/>
      <c r="AB9" s="6" t="s">
        <v>39</v>
      </c>
      <c r="AC9" s="6" t="s">
        <v>40</v>
      </c>
      <c r="AD9" s="6"/>
      <c r="AE9" s="7" t="s">
        <v>41</v>
      </c>
    </row>
    <row r="10" spans="1:34" s="9" customFormat="1" ht="13.5" customHeight="1">
      <c r="B10" s="4"/>
      <c r="C10" s="5" t="s">
        <v>42</v>
      </c>
      <c r="D10" s="6" t="s">
        <v>43</v>
      </c>
      <c r="E10" s="6" t="s">
        <v>43</v>
      </c>
      <c r="F10" s="6" t="str">
        <f>D10</f>
        <v>mm</v>
      </c>
      <c r="G10" s="6" t="str">
        <f>D10</f>
        <v>mm</v>
      </c>
      <c r="H10" s="7" t="str">
        <f>D10</f>
        <v>mm</v>
      </c>
      <c r="I10" s="7" t="s">
        <v>44</v>
      </c>
      <c r="J10" s="6" t="str">
        <f>D10</f>
        <v>mm</v>
      </c>
      <c r="K10" s="6" t="str">
        <f>D10</f>
        <v>mm</v>
      </c>
      <c r="L10" s="6"/>
      <c r="M10" s="6" t="str">
        <f>D10</f>
        <v>mm</v>
      </c>
      <c r="N10" s="7" t="str">
        <f>D10</f>
        <v>mm</v>
      </c>
      <c r="O10" s="6" t="s">
        <v>45</v>
      </c>
      <c r="P10" s="6" t="s">
        <v>46</v>
      </c>
      <c r="Q10" s="8"/>
      <c r="R10" s="7" t="s">
        <v>42</v>
      </c>
      <c r="S10" s="6" t="s">
        <v>47</v>
      </c>
      <c r="T10" s="6"/>
      <c r="U10" s="6" t="s">
        <v>48</v>
      </c>
      <c r="V10" s="6" t="s">
        <v>48</v>
      </c>
      <c r="W10" s="6"/>
      <c r="X10" s="6" t="s">
        <v>0</v>
      </c>
      <c r="Y10" s="7" t="s">
        <v>44</v>
      </c>
      <c r="Z10" s="6" t="s">
        <v>49</v>
      </c>
      <c r="AA10" s="6"/>
      <c r="AB10" s="6" t="s">
        <v>48</v>
      </c>
      <c r="AC10" s="6" t="s">
        <v>48</v>
      </c>
      <c r="AD10" s="6"/>
      <c r="AE10" s="7" t="s">
        <v>0</v>
      </c>
    </row>
    <row r="11" spans="1:34" s="12" customFormat="1" ht="13.5" customHeight="1">
      <c r="B11" s="11"/>
      <c r="C11" s="11"/>
    </row>
    <row r="12" spans="1:34" ht="13.5" customHeight="1">
      <c r="A12" s="3">
        <v>1</v>
      </c>
      <c r="B12" s="13" t="s">
        <v>50</v>
      </c>
      <c r="C12" s="14">
        <v>5</v>
      </c>
      <c r="D12" s="15">
        <v>78</v>
      </c>
      <c r="E12" s="15">
        <v>46</v>
      </c>
      <c r="F12" s="15">
        <v>3.3</v>
      </c>
      <c r="G12" s="15">
        <v>4.2</v>
      </c>
      <c r="H12" s="16">
        <v>5</v>
      </c>
      <c r="I12" s="17">
        <v>6.38</v>
      </c>
      <c r="J12" s="15">
        <v>69.599999999999994</v>
      </c>
      <c r="K12" s="15">
        <v>59.6</v>
      </c>
      <c r="L12" s="15" t="s">
        <v>1</v>
      </c>
      <c r="M12" s="15" t="s">
        <v>1</v>
      </c>
      <c r="N12" s="16" t="s">
        <v>1</v>
      </c>
      <c r="O12" s="18">
        <v>0.32500000000000001</v>
      </c>
      <c r="P12" s="19">
        <v>64.900000000000006</v>
      </c>
      <c r="Q12" s="20" t="s">
        <v>51</v>
      </c>
      <c r="R12" s="21">
        <v>5</v>
      </c>
      <c r="S12" s="22">
        <v>64.38</v>
      </c>
      <c r="T12" s="89" t="e">
        <f>IF(S12&gt;S$3,IF(SUM(T$11:T11)&lt;1,1,0),0)</f>
        <v>#REF!</v>
      </c>
      <c r="U12" s="23">
        <v>16.510000000000002</v>
      </c>
      <c r="V12" s="23">
        <v>18.98</v>
      </c>
      <c r="W12" s="89" t="e">
        <f>IF(U12&gt;V$3,IF(SUM(W$11:W11)&lt;1,1,0),0)</f>
        <v>#REF!</v>
      </c>
      <c r="X12" s="22">
        <v>3.18</v>
      </c>
      <c r="Y12" s="24">
        <v>3.07</v>
      </c>
      <c r="Z12" s="23">
        <v>6.85</v>
      </c>
      <c r="AA12" s="89" t="e">
        <f>IF(Z12&gt;Z$3,IF(SUM(AA$11:AA11)&lt;1,1,0),0)</f>
        <v>#REF!</v>
      </c>
      <c r="AB12" s="23">
        <v>2.98</v>
      </c>
      <c r="AC12" s="23">
        <v>4.6900000000000004</v>
      </c>
      <c r="AD12" s="89" t="e">
        <f>IF(AB12&gt;AC$3,IF(SUM(AD$11:AD11)&lt;1,1,0),0)</f>
        <v>#REF!</v>
      </c>
      <c r="AE12" s="24">
        <v>1.04</v>
      </c>
    </row>
    <row r="13" spans="1:34" ht="13.5" customHeight="1">
      <c r="A13" s="3">
        <v>2</v>
      </c>
      <c r="B13" s="13" t="s">
        <v>52</v>
      </c>
      <c r="C13" s="14">
        <v>6</v>
      </c>
      <c r="D13" s="15">
        <v>80</v>
      </c>
      <c r="E13" s="15">
        <v>46</v>
      </c>
      <c r="F13" s="15">
        <v>3.8</v>
      </c>
      <c r="G13" s="15">
        <v>5.2</v>
      </c>
      <c r="H13" s="16">
        <v>5</v>
      </c>
      <c r="I13" s="17">
        <v>7.64</v>
      </c>
      <c r="J13" s="15">
        <v>69.599999999999994</v>
      </c>
      <c r="K13" s="15">
        <v>59.6</v>
      </c>
      <c r="L13" s="15" t="s">
        <v>1</v>
      </c>
      <c r="M13" s="15" t="s">
        <v>1</v>
      </c>
      <c r="N13" s="16" t="s">
        <v>1</v>
      </c>
      <c r="O13" s="18">
        <v>0.32800000000000001</v>
      </c>
      <c r="P13" s="19">
        <v>54.64</v>
      </c>
      <c r="Q13" s="20" t="s">
        <v>53</v>
      </c>
      <c r="R13" s="21">
        <v>6</v>
      </c>
      <c r="S13" s="22">
        <v>80.14</v>
      </c>
      <c r="T13" s="89" t="e">
        <f>IF(S13&gt;S$3,IF(SUM(T$11:T12)&lt;1,1,0),0)</f>
        <v>#REF!</v>
      </c>
      <c r="U13" s="23">
        <v>20.03</v>
      </c>
      <c r="V13" s="23">
        <v>23.22</v>
      </c>
      <c r="W13" s="89" t="e">
        <f>IF(U13&gt;V$3,IF(SUM(W$11:W12)&lt;1,1,0),0)</f>
        <v>#REF!</v>
      </c>
      <c r="X13" s="22">
        <v>3.24</v>
      </c>
      <c r="Y13" s="24">
        <v>3.58</v>
      </c>
      <c r="Z13" s="23">
        <v>8.49</v>
      </c>
      <c r="AA13" s="89" t="e">
        <f>IF(Z13&gt;Z$3,IF(SUM(AA$11:AA12)&lt;1,1,0),0)</f>
        <v>#REF!</v>
      </c>
      <c r="AB13" s="23">
        <v>3.69</v>
      </c>
      <c r="AC13" s="23">
        <v>5.82</v>
      </c>
      <c r="AD13" s="89" t="e">
        <f>IF(AB13&gt;AC$3,IF(SUM(AD$11:AD12)&lt;1,1,0),0)</f>
        <v>#REF!</v>
      </c>
      <c r="AE13" s="24">
        <v>1.05</v>
      </c>
    </row>
    <row r="14" spans="1:34" ht="13.5" customHeight="1">
      <c r="A14" s="3">
        <v>3</v>
      </c>
      <c r="B14" s="13" t="s">
        <v>54</v>
      </c>
      <c r="C14" s="25">
        <v>6.9</v>
      </c>
      <c r="D14" s="15">
        <v>98</v>
      </c>
      <c r="E14" s="15">
        <v>55</v>
      </c>
      <c r="F14" s="15">
        <v>3.6</v>
      </c>
      <c r="G14" s="15">
        <v>4.7</v>
      </c>
      <c r="H14" s="16">
        <v>7</v>
      </c>
      <c r="I14" s="16">
        <v>8.7799999999999994</v>
      </c>
      <c r="J14" s="15">
        <v>88.6</v>
      </c>
      <c r="K14" s="15">
        <v>74.599999999999994</v>
      </c>
      <c r="L14" s="15" t="s">
        <v>1</v>
      </c>
      <c r="M14" s="15" t="s">
        <v>1</v>
      </c>
      <c r="N14" s="16" t="s">
        <v>1</v>
      </c>
      <c r="O14" s="18">
        <v>0.39700000000000002</v>
      </c>
      <c r="P14" s="19">
        <v>57.57</v>
      </c>
      <c r="Q14" s="20" t="s">
        <v>55</v>
      </c>
      <c r="R14" s="26">
        <v>6.9</v>
      </c>
      <c r="S14" s="27">
        <v>141.19999999999999</v>
      </c>
      <c r="T14" s="89" t="e">
        <f>IF(S14&gt;S$3,IF(SUM(T$11:T13)&lt;1,1,0),0)</f>
        <v>#REF!</v>
      </c>
      <c r="U14" s="23">
        <v>28.81</v>
      </c>
      <c r="V14" s="23">
        <v>32.979999999999997</v>
      </c>
      <c r="W14" s="89" t="e">
        <f>IF(U14&gt;V$3,IF(SUM(W$11:W13)&lt;1,1,0),0)</f>
        <v>#REF!</v>
      </c>
      <c r="X14" s="22">
        <v>4.01</v>
      </c>
      <c r="Y14" s="24">
        <v>4.4400000000000004</v>
      </c>
      <c r="Z14" s="23">
        <v>13.12</v>
      </c>
      <c r="AA14" s="89" t="e">
        <f>IF(Z14&gt;Z$3,IF(SUM(AA$11:AA13)&lt;1,1,0),0)</f>
        <v>#REF!</v>
      </c>
      <c r="AB14" s="23">
        <v>4.7699999999999996</v>
      </c>
      <c r="AC14" s="23">
        <v>7.54</v>
      </c>
      <c r="AD14" s="89" t="e">
        <f>IF(AB14&gt;AC$3,IF(SUM(AD$11:AD13)&lt;1,1,0),0)</f>
        <v>#REF!</v>
      </c>
      <c r="AE14" s="24">
        <v>1.22</v>
      </c>
    </row>
    <row r="15" spans="1:34" ht="13.5" customHeight="1">
      <c r="A15" s="3">
        <v>4</v>
      </c>
      <c r="B15" s="28" t="s">
        <v>56</v>
      </c>
      <c r="C15" s="25">
        <v>8.1</v>
      </c>
      <c r="D15" s="29">
        <v>100</v>
      </c>
      <c r="E15" s="30">
        <v>55</v>
      </c>
      <c r="F15" s="30">
        <v>4.0999999999999996</v>
      </c>
      <c r="G15" s="30">
        <v>5.7</v>
      </c>
      <c r="H15" s="31">
        <v>7</v>
      </c>
      <c r="I15" s="32">
        <v>10.3</v>
      </c>
      <c r="J15" s="15">
        <v>88.6</v>
      </c>
      <c r="K15" s="15">
        <v>74.599999999999994</v>
      </c>
      <c r="L15" s="15" t="s">
        <v>1</v>
      </c>
      <c r="M15" s="15" t="s">
        <v>1</v>
      </c>
      <c r="N15" s="16" t="s">
        <v>1</v>
      </c>
      <c r="O15" s="18">
        <v>0.4</v>
      </c>
      <c r="P15" s="19">
        <v>49.33</v>
      </c>
      <c r="Q15" s="20" t="s">
        <v>57</v>
      </c>
      <c r="R15" s="26">
        <v>8.1</v>
      </c>
      <c r="S15" s="27">
        <v>171</v>
      </c>
      <c r="T15" s="89" t="e">
        <f>IF(S15&gt;S$3,IF(SUM(T$11:T14)&lt;1,1,0),0)</f>
        <v>#REF!</v>
      </c>
      <c r="U15" s="22">
        <v>34.200000000000003</v>
      </c>
      <c r="V15" s="23">
        <v>39.409999999999997</v>
      </c>
      <c r="W15" s="89" t="e">
        <f>IF(U15&gt;V$3,IF(SUM(W$11:W14)&lt;1,1,0),0)</f>
        <v>#REF!</v>
      </c>
      <c r="X15" s="22">
        <v>4.07</v>
      </c>
      <c r="Y15" s="24">
        <v>5.08</v>
      </c>
      <c r="Z15" s="23">
        <v>15.92</v>
      </c>
      <c r="AA15" s="89" t="e">
        <f>IF(Z15&gt;Z$3,IF(SUM(AA$11:AA14)&lt;1,1,0),0)</f>
        <v>#REF!</v>
      </c>
      <c r="AB15" s="23">
        <v>5.79</v>
      </c>
      <c r="AC15" s="23">
        <v>9.15</v>
      </c>
      <c r="AD15" s="89" t="e">
        <f>IF(AB15&gt;AC$3,IF(SUM(AD$11:AD14)&lt;1,1,0),0)</f>
        <v>#REF!</v>
      </c>
      <c r="AE15" s="24">
        <v>1.24</v>
      </c>
    </row>
    <row r="16" spans="1:34" ht="13.5" customHeight="1">
      <c r="A16" s="3">
        <v>5</v>
      </c>
      <c r="B16" s="28" t="s">
        <v>58</v>
      </c>
      <c r="C16" s="25">
        <v>8.6999999999999993</v>
      </c>
      <c r="D16" s="29">
        <v>117.6</v>
      </c>
      <c r="E16" s="30">
        <v>64</v>
      </c>
      <c r="F16" s="30">
        <v>3.8</v>
      </c>
      <c r="G16" s="30">
        <v>5.0999999999999996</v>
      </c>
      <c r="H16" s="31">
        <v>7</v>
      </c>
      <c r="I16" s="32">
        <v>11</v>
      </c>
      <c r="J16" s="15">
        <v>107.4</v>
      </c>
      <c r="K16" s="15">
        <v>93.4</v>
      </c>
      <c r="L16" s="15" t="s">
        <v>1</v>
      </c>
      <c r="M16" s="15" t="s">
        <v>1</v>
      </c>
      <c r="N16" s="16" t="s">
        <v>1</v>
      </c>
      <c r="O16" s="18">
        <v>0.47199999999999998</v>
      </c>
      <c r="P16" s="19">
        <v>54.47</v>
      </c>
      <c r="Q16" s="20" t="s">
        <v>59</v>
      </c>
      <c r="R16" s="26">
        <v>8.6999999999999993</v>
      </c>
      <c r="S16" s="23">
        <v>257.39999999999998</v>
      </c>
      <c r="T16" s="89" t="e">
        <f>IF(S16&gt;S$3,IF(SUM(T$11:T15)&lt;1,1,0),0)</f>
        <v>#REF!</v>
      </c>
      <c r="U16" s="23">
        <v>43.77</v>
      </c>
      <c r="V16" s="23">
        <v>49.87</v>
      </c>
      <c r="W16" s="89" t="e">
        <f>IF(U16&gt;V$3,IF(SUM(W$11:W15)&lt;1,1,0),0)</f>
        <v>#REF!</v>
      </c>
      <c r="X16" s="22">
        <v>4.83</v>
      </c>
      <c r="Y16" s="24">
        <v>5.41</v>
      </c>
      <c r="Z16" s="23">
        <v>22.39</v>
      </c>
      <c r="AA16" s="89" t="e">
        <f>IF(Z16&gt;Z$3,IF(SUM(AA$11:AA15)&lt;1,1,0),0)</f>
        <v>#REF!</v>
      </c>
      <c r="AB16" s="22">
        <v>7</v>
      </c>
      <c r="AC16" s="23">
        <v>10.98</v>
      </c>
      <c r="AD16" s="89" t="e">
        <f>IF(AB16&gt;AC$3,IF(SUM(AD$11:AD15)&lt;1,1,0),0)</f>
        <v>#REF!</v>
      </c>
      <c r="AE16" s="24">
        <v>1.42</v>
      </c>
    </row>
    <row r="17" spans="1:31" ht="13.5" customHeight="1">
      <c r="A17" s="3">
        <v>6</v>
      </c>
      <c r="B17" s="28" t="s">
        <v>60</v>
      </c>
      <c r="C17" s="25">
        <v>10.4</v>
      </c>
      <c r="D17" s="29">
        <v>120</v>
      </c>
      <c r="E17" s="30">
        <v>64</v>
      </c>
      <c r="F17" s="30">
        <v>4.4000000000000004</v>
      </c>
      <c r="G17" s="30">
        <v>6.3</v>
      </c>
      <c r="H17" s="31">
        <v>7</v>
      </c>
      <c r="I17" s="32">
        <v>13.2</v>
      </c>
      <c r="J17" s="15">
        <v>107.4</v>
      </c>
      <c r="K17" s="15">
        <v>93.4</v>
      </c>
      <c r="L17" s="15" t="s">
        <v>1</v>
      </c>
      <c r="M17" s="15" t="s">
        <v>1</v>
      </c>
      <c r="N17" s="16" t="s">
        <v>1</v>
      </c>
      <c r="O17" s="18">
        <v>0.47499999999999998</v>
      </c>
      <c r="P17" s="19">
        <v>45.82</v>
      </c>
      <c r="Q17" s="20" t="s">
        <v>60</v>
      </c>
      <c r="R17" s="26">
        <v>10.4</v>
      </c>
      <c r="S17" s="23">
        <v>317.8</v>
      </c>
      <c r="T17" s="89" t="e">
        <f>IF(S17&gt;S$3,IF(SUM(T$11:T16)&lt;1,1,0),0)</f>
        <v>#REF!</v>
      </c>
      <c r="U17" s="23">
        <v>52.96</v>
      </c>
      <c r="V17" s="23">
        <v>60.73</v>
      </c>
      <c r="W17" s="89" t="e">
        <f>IF(U17&gt;V$3,IF(SUM(W$11:W16)&lt;1,1,0),0)</f>
        <v>#REF!</v>
      </c>
      <c r="X17" s="22">
        <v>4.9000000000000004</v>
      </c>
      <c r="Y17" s="24">
        <v>6.31</v>
      </c>
      <c r="Z17" s="23">
        <v>27.67</v>
      </c>
      <c r="AA17" s="89" t="e">
        <f>IF(Z17&gt;Z$3,IF(SUM(AA$11:AA16)&lt;1,1,0),0)</f>
        <v>#REF!</v>
      </c>
      <c r="AB17" s="23">
        <v>8.65</v>
      </c>
      <c r="AC17" s="23">
        <v>13.58</v>
      </c>
      <c r="AD17" s="89" t="e">
        <f>IF(AB17&gt;AC$3,IF(SUM(AD$11:AD16)&lt;1,1,0),0)</f>
        <v>#REF!</v>
      </c>
      <c r="AE17" s="24">
        <v>1.45</v>
      </c>
    </row>
    <row r="18" spans="1:31" ht="13.5" customHeight="1">
      <c r="A18" s="3">
        <v>7</v>
      </c>
      <c r="B18" s="28" t="s">
        <v>61</v>
      </c>
      <c r="C18" s="25">
        <v>10.5</v>
      </c>
      <c r="D18" s="29">
        <v>137.4</v>
      </c>
      <c r="E18" s="30">
        <v>73</v>
      </c>
      <c r="F18" s="30">
        <v>3.8</v>
      </c>
      <c r="G18" s="30">
        <v>5.6</v>
      </c>
      <c r="H18" s="31">
        <v>7</v>
      </c>
      <c r="I18" s="32">
        <v>13.4</v>
      </c>
      <c r="J18" s="15">
        <v>126.2</v>
      </c>
      <c r="K18" s="15">
        <v>112.2</v>
      </c>
      <c r="L18" s="15" t="s">
        <v>1</v>
      </c>
      <c r="M18" s="15" t="s">
        <v>1</v>
      </c>
      <c r="N18" s="16" t="s">
        <v>1</v>
      </c>
      <c r="O18" s="18">
        <v>0.54700000000000004</v>
      </c>
      <c r="P18" s="19">
        <v>52.05</v>
      </c>
      <c r="Q18" s="20" t="s">
        <v>62</v>
      </c>
      <c r="R18" s="26">
        <v>10.5</v>
      </c>
      <c r="S18" s="23">
        <v>434.9</v>
      </c>
      <c r="T18" s="89" t="e">
        <f>IF(S18&gt;S$3,IF(SUM(T$11:T17)&lt;1,1,0),0)</f>
        <v>#REF!</v>
      </c>
      <c r="U18" s="22">
        <v>63.3</v>
      </c>
      <c r="V18" s="22">
        <v>71.599999999999994</v>
      </c>
      <c r="W18" s="89" t="e">
        <f>IF(U18&gt;V$3,IF(SUM(W$11:W17)&lt;1,1,0),0)</f>
        <v>#REF!</v>
      </c>
      <c r="X18" s="22">
        <v>5.7</v>
      </c>
      <c r="Y18" s="24">
        <v>6.21</v>
      </c>
      <c r="Z18" s="23">
        <v>36.42</v>
      </c>
      <c r="AA18" s="89" t="e">
        <f>IF(Z18&gt;Z$3,IF(SUM(AA$11:AA17)&lt;1,1,0),0)</f>
        <v>#REF!</v>
      </c>
      <c r="AB18" s="23">
        <v>9.98</v>
      </c>
      <c r="AC18" s="23">
        <v>15.52</v>
      </c>
      <c r="AD18" s="89" t="e">
        <f>IF(AB18&gt;AC$3,IF(SUM(AD$11:AD17)&lt;1,1,0),0)</f>
        <v>#REF!</v>
      </c>
      <c r="AE18" s="24">
        <v>1.65</v>
      </c>
    </row>
    <row r="19" spans="1:31" ht="13.5" customHeight="1">
      <c r="A19" s="3">
        <v>8</v>
      </c>
      <c r="B19" s="28" t="s">
        <v>63</v>
      </c>
      <c r="C19" s="25">
        <v>12.9</v>
      </c>
      <c r="D19" s="29">
        <v>140</v>
      </c>
      <c r="E19" s="30">
        <v>73</v>
      </c>
      <c r="F19" s="30">
        <v>4.7</v>
      </c>
      <c r="G19" s="30">
        <v>6.9</v>
      </c>
      <c r="H19" s="31">
        <v>7</v>
      </c>
      <c r="I19" s="32">
        <v>16.399999999999999</v>
      </c>
      <c r="J19" s="15">
        <v>126.2</v>
      </c>
      <c r="K19" s="15">
        <v>112.2</v>
      </c>
      <c r="L19" s="15" t="s">
        <v>1</v>
      </c>
      <c r="M19" s="15" t="s">
        <v>1</v>
      </c>
      <c r="N19" s="16" t="s">
        <v>1</v>
      </c>
      <c r="O19" s="18">
        <v>0.55100000000000005</v>
      </c>
      <c r="P19" s="19">
        <v>42.7</v>
      </c>
      <c r="Q19" s="20" t="s">
        <v>63</v>
      </c>
      <c r="R19" s="26">
        <v>12.9</v>
      </c>
      <c r="S19" s="23">
        <v>541.20000000000005</v>
      </c>
      <c r="T19" s="89" t="e">
        <f>IF(S19&gt;S$3,IF(SUM(T$11:T18)&lt;1,1,0),0)</f>
        <v>#REF!</v>
      </c>
      <c r="U19" s="23">
        <v>77.319999999999993</v>
      </c>
      <c r="V19" s="23">
        <v>88.34</v>
      </c>
      <c r="W19" s="89" t="e">
        <f>IF(U19&gt;V$3,IF(SUM(W$11:W18)&lt;1,1,0),0)</f>
        <v>#REF!</v>
      </c>
      <c r="X19" s="22">
        <v>5.74</v>
      </c>
      <c r="Y19" s="24">
        <v>7.64</v>
      </c>
      <c r="Z19" s="23">
        <v>44.92</v>
      </c>
      <c r="AA19" s="89" t="e">
        <f>IF(Z19&gt;Z$3,IF(SUM(AA$11:AA18)&lt;1,1,0),0)</f>
        <v>#REF!</v>
      </c>
      <c r="AB19" s="23">
        <v>12.31</v>
      </c>
      <c r="AC19" s="23">
        <v>19.25</v>
      </c>
      <c r="AD19" s="89" t="e">
        <f>IF(AB19&gt;AC$3,IF(SUM(AD$11:AD18)&lt;1,1,0),0)</f>
        <v>#REF!</v>
      </c>
      <c r="AE19" s="24">
        <v>1.65</v>
      </c>
    </row>
    <row r="20" spans="1:31" ht="13.5" customHeight="1">
      <c r="A20" s="3">
        <v>9</v>
      </c>
      <c r="B20" s="28" t="s">
        <v>64</v>
      </c>
      <c r="C20" s="25">
        <v>12.7</v>
      </c>
      <c r="D20" s="29">
        <v>157</v>
      </c>
      <c r="E20" s="30">
        <v>82</v>
      </c>
      <c r="F20" s="30">
        <v>4</v>
      </c>
      <c r="G20" s="30">
        <v>5.9</v>
      </c>
      <c r="H20" s="31">
        <v>9</v>
      </c>
      <c r="I20" s="32">
        <v>16.2</v>
      </c>
      <c r="J20" s="15">
        <v>145.19999999999999</v>
      </c>
      <c r="K20" s="15">
        <v>127.2</v>
      </c>
      <c r="L20" s="15" t="s">
        <v>1</v>
      </c>
      <c r="M20" s="15" t="s">
        <v>1</v>
      </c>
      <c r="N20" s="16" t="s">
        <v>1</v>
      </c>
      <c r="O20" s="18">
        <v>0.61899999999999999</v>
      </c>
      <c r="P20" s="19">
        <v>48.7</v>
      </c>
      <c r="Q20" s="20" t="s">
        <v>65</v>
      </c>
      <c r="R20" s="26">
        <v>12.7</v>
      </c>
      <c r="S20" s="23">
        <v>689.3</v>
      </c>
      <c r="T20" s="89" t="e">
        <f>IF(S20&gt;S$3,IF(SUM(T$11:T19)&lt;1,1,0),0)</f>
        <v>#REF!</v>
      </c>
      <c r="U20" s="23">
        <v>87.81</v>
      </c>
      <c r="V20" s="23">
        <v>99.09</v>
      </c>
      <c r="W20" s="89" t="e">
        <f>IF(U20&gt;V$3,IF(SUM(W$11:W19)&lt;1,1,0),0)</f>
        <v>#REF!</v>
      </c>
      <c r="X20" s="22">
        <v>6.53</v>
      </c>
      <c r="Y20" s="24">
        <v>7.8</v>
      </c>
      <c r="Z20" s="23">
        <v>54.43</v>
      </c>
      <c r="AA20" s="89" t="e">
        <f>IF(Z20&gt;Z$3,IF(SUM(AA$11:AA19)&lt;1,1,0),0)</f>
        <v>#REF!</v>
      </c>
      <c r="AB20" s="23">
        <v>13.27</v>
      </c>
      <c r="AC20" s="22">
        <v>20.7</v>
      </c>
      <c r="AD20" s="89" t="e">
        <f>IF(AB20&gt;AC$3,IF(SUM(AD$11:AD19)&lt;1,1,0),0)</f>
        <v>#REF!</v>
      </c>
      <c r="AE20" s="24">
        <v>1.83</v>
      </c>
    </row>
    <row r="21" spans="1:31" ht="13.5" customHeight="1">
      <c r="A21" s="3">
        <v>10</v>
      </c>
      <c r="B21" s="28" t="s">
        <v>66</v>
      </c>
      <c r="C21" s="25">
        <v>15.8</v>
      </c>
      <c r="D21" s="29">
        <v>160</v>
      </c>
      <c r="E21" s="30">
        <v>82</v>
      </c>
      <c r="F21" s="30">
        <v>5</v>
      </c>
      <c r="G21" s="30">
        <v>7.4</v>
      </c>
      <c r="H21" s="31">
        <v>9</v>
      </c>
      <c r="I21" s="32">
        <v>20.100000000000001</v>
      </c>
      <c r="J21" s="15">
        <v>145.19999999999999</v>
      </c>
      <c r="K21" s="15">
        <v>127.2</v>
      </c>
      <c r="L21" s="15" t="s">
        <v>1</v>
      </c>
      <c r="M21" s="15" t="s">
        <v>1</v>
      </c>
      <c r="N21" s="16" t="s">
        <v>1</v>
      </c>
      <c r="O21" s="18">
        <v>0.623</v>
      </c>
      <c r="P21" s="19">
        <v>39.47</v>
      </c>
      <c r="Q21" s="20" t="s">
        <v>66</v>
      </c>
      <c r="R21" s="26">
        <v>15.8</v>
      </c>
      <c r="S21" s="23">
        <v>869.3</v>
      </c>
      <c r="T21" s="89" t="e">
        <f>IF(S21&gt;S$3,IF(SUM(T$11:T20)&lt;1,1,0),0)</f>
        <v>#REF!</v>
      </c>
      <c r="U21" s="23">
        <v>108.7</v>
      </c>
      <c r="V21" s="23">
        <v>123.9</v>
      </c>
      <c r="W21" s="89" t="e">
        <f>IF(U21&gt;V$3,IF(SUM(W$11:W20)&lt;1,1,0),0)</f>
        <v>#REF!</v>
      </c>
      <c r="X21" s="22">
        <v>6.58</v>
      </c>
      <c r="Y21" s="24">
        <v>9.66</v>
      </c>
      <c r="Z21" s="23">
        <v>68.31</v>
      </c>
      <c r="AA21" s="89" t="e">
        <f>IF(Z21&gt;Z$3,IF(SUM(AA$11:AA20)&lt;1,1,0),0)</f>
        <v>#REF!</v>
      </c>
      <c r="AB21" s="23">
        <v>16.66</v>
      </c>
      <c r="AC21" s="22">
        <v>26.1</v>
      </c>
      <c r="AD21" s="89" t="e">
        <f>IF(AB21&gt;AC$3,IF(SUM(AD$11:AD20)&lt;1,1,0),0)</f>
        <v>#REF!</v>
      </c>
      <c r="AE21" s="24">
        <v>1.84</v>
      </c>
    </row>
    <row r="22" spans="1:31" ht="13.5" customHeight="1">
      <c r="A22" s="3">
        <v>11</v>
      </c>
      <c r="B22" s="28" t="s">
        <v>67</v>
      </c>
      <c r="C22" s="25">
        <v>15.4</v>
      </c>
      <c r="D22" s="29">
        <v>177</v>
      </c>
      <c r="E22" s="30">
        <v>91</v>
      </c>
      <c r="F22" s="30">
        <v>4.3</v>
      </c>
      <c r="G22" s="30">
        <v>6.5</v>
      </c>
      <c r="H22" s="31">
        <v>9</v>
      </c>
      <c r="I22" s="32">
        <v>19.600000000000001</v>
      </c>
      <c r="J22" s="15">
        <v>164</v>
      </c>
      <c r="K22" s="15">
        <v>146</v>
      </c>
      <c r="L22" s="15" t="s">
        <v>68</v>
      </c>
      <c r="M22" s="15">
        <v>48</v>
      </c>
      <c r="N22" s="16">
        <v>48</v>
      </c>
      <c r="O22" s="18">
        <v>0.69399999999999995</v>
      </c>
      <c r="P22" s="19">
        <v>45.15</v>
      </c>
      <c r="Q22" s="20" t="s">
        <v>69</v>
      </c>
      <c r="R22" s="26">
        <v>15.4</v>
      </c>
      <c r="S22" s="23">
        <v>1063</v>
      </c>
      <c r="T22" s="89" t="e">
        <f>IF(S22&gt;S$3,IF(SUM(T$11:T21)&lt;1,1,0),0)</f>
        <v>#REF!</v>
      </c>
      <c r="U22" s="23">
        <v>120.1</v>
      </c>
      <c r="V22" s="23">
        <v>135.30000000000001</v>
      </c>
      <c r="W22" s="89" t="e">
        <f>IF(U22&gt;V$3,IF(SUM(W$11:W21)&lt;1,1,0),0)</f>
        <v>#REF!</v>
      </c>
      <c r="X22" s="22">
        <v>7.37</v>
      </c>
      <c r="Y22" s="24">
        <v>9.1999999999999993</v>
      </c>
      <c r="Z22" s="23">
        <v>81.89</v>
      </c>
      <c r="AA22" s="89" t="e">
        <f>IF(Z22&gt;Z$3,IF(SUM(AA$11:AA21)&lt;1,1,0),0)</f>
        <v>#REF!</v>
      </c>
      <c r="AB22" s="22">
        <v>18</v>
      </c>
      <c r="AC22" s="23">
        <v>27.96</v>
      </c>
      <c r="AD22" s="89" t="e">
        <f>IF(AB22&gt;AC$3,IF(SUM(AD$11:AD21)&lt;1,1,0),0)</f>
        <v>#REF!</v>
      </c>
      <c r="AE22" s="24">
        <v>2.0499999999999998</v>
      </c>
    </row>
    <row r="23" spans="1:31" ht="13.5" customHeight="1">
      <c r="A23" s="3">
        <v>12</v>
      </c>
      <c r="B23" s="28" t="s">
        <v>70</v>
      </c>
      <c r="C23" s="25">
        <v>18.8</v>
      </c>
      <c r="D23" s="29">
        <v>180</v>
      </c>
      <c r="E23" s="30">
        <v>91</v>
      </c>
      <c r="F23" s="30">
        <v>5.3</v>
      </c>
      <c r="G23" s="30">
        <v>8</v>
      </c>
      <c r="H23" s="31">
        <v>9</v>
      </c>
      <c r="I23" s="16">
        <v>23.9</v>
      </c>
      <c r="J23" s="15">
        <v>164</v>
      </c>
      <c r="K23" s="15">
        <v>146</v>
      </c>
      <c r="L23" s="15" t="s">
        <v>68</v>
      </c>
      <c r="M23" s="15">
        <v>48</v>
      </c>
      <c r="N23" s="16">
        <v>48</v>
      </c>
      <c r="O23" s="18">
        <v>0.69799999999999995</v>
      </c>
      <c r="P23" s="19">
        <v>37.130000000000003</v>
      </c>
      <c r="Q23" s="20" t="s">
        <v>70</v>
      </c>
      <c r="R23" s="26">
        <v>18.8</v>
      </c>
      <c r="S23" s="23">
        <v>1317</v>
      </c>
      <c r="T23" s="89" t="e">
        <f>IF(S23&gt;S$3,IF(SUM(T$11:T22)&lt;1,1,0),0)</f>
        <v>#REF!</v>
      </c>
      <c r="U23" s="23">
        <v>146.30000000000001</v>
      </c>
      <c r="V23" s="23">
        <v>166.4</v>
      </c>
      <c r="W23" s="89" t="e">
        <f>IF(U23&gt;V$3,IF(SUM(W$11:W22)&lt;1,1,0),0)</f>
        <v>#REF!</v>
      </c>
      <c r="X23" s="22">
        <v>7.42</v>
      </c>
      <c r="Y23" s="24">
        <v>11.25</v>
      </c>
      <c r="Z23" s="23">
        <v>100.9</v>
      </c>
      <c r="AA23" s="89" t="e">
        <f>IF(Z23&gt;Z$3,IF(SUM(AA$11:AA22)&lt;1,1,0),0)</f>
        <v>#REF!</v>
      </c>
      <c r="AB23" s="23">
        <v>22.16</v>
      </c>
      <c r="AC23" s="22">
        <v>34.6</v>
      </c>
      <c r="AD23" s="89" t="e">
        <f>IF(AB23&gt;AC$3,IF(SUM(AD$11:AD22)&lt;1,1,0),0)</f>
        <v>#REF!</v>
      </c>
      <c r="AE23" s="24">
        <v>2.0499999999999998</v>
      </c>
    </row>
    <row r="24" spans="1:31" ht="13.5" customHeight="1">
      <c r="A24" s="3">
        <v>13</v>
      </c>
      <c r="B24" s="28" t="s">
        <v>71</v>
      </c>
      <c r="C24" s="25">
        <v>21.3</v>
      </c>
      <c r="D24" s="29">
        <v>182</v>
      </c>
      <c r="E24" s="30">
        <v>92</v>
      </c>
      <c r="F24" s="30">
        <v>6</v>
      </c>
      <c r="G24" s="30">
        <v>9</v>
      </c>
      <c r="H24" s="31">
        <v>9</v>
      </c>
      <c r="I24" s="16">
        <v>27.1</v>
      </c>
      <c r="J24" s="15">
        <v>164</v>
      </c>
      <c r="K24" s="15">
        <v>146</v>
      </c>
      <c r="L24" s="15" t="s">
        <v>68</v>
      </c>
      <c r="M24" s="15">
        <v>50</v>
      </c>
      <c r="N24" s="16">
        <v>50</v>
      </c>
      <c r="O24" s="18">
        <v>0.70499999999999996</v>
      </c>
      <c r="P24" s="19">
        <v>33.119999999999997</v>
      </c>
      <c r="Q24" s="20" t="s">
        <v>72</v>
      </c>
      <c r="R24" s="26">
        <v>21.3</v>
      </c>
      <c r="S24" s="23">
        <v>1505</v>
      </c>
      <c r="T24" s="89" t="e">
        <f>IF(S24&gt;S$3,IF(SUM(T$11:T23)&lt;1,1,0),0)</f>
        <v>#REF!</v>
      </c>
      <c r="U24" s="23">
        <v>165.4</v>
      </c>
      <c r="V24" s="23">
        <v>189.1</v>
      </c>
      <c r="W24" s="89" t="e">
        <f>IF(U24&gt;V$3,IF(SUM(W$11:W23)&lt;1,1,0),0)</f>
        <v>#REF!</v>
      </c>
      <c r="X24" s="22">
        <v>7.45</v>
      </c>
      <c r="Y24" s="24">
        <v>12.7</v>
      </c>
      <c r="Z24" s="23">
        <v>117.3</v>
      </c>
      <c r="AA24" s="89" t="e">
        <f>IF(Z24&gt;Z$3,IF(SUM(AA$11:AA23)&lt;1,1,0),0)</f>
        <v>#REF!</v>
      </c>
      <c r="AB24" s="22">
        <v>25.5</v>
      </c>
      <c r="AC24" s="23">
        <v>39.909999999999997</v>
      </c>
      <c r="AD24" s="89" t="e">
        <f>IF(AB24&gt;AC$3,IF(SUM(AD$11:AD23)&lt;1,1,0),0)</f>
        <v>#REF!</v>
      </c>
      <c r="AE24" s="24">
        <v>2.08</v>
      </c>
    </row>
    <row r="25" spans="1:31" ht="13.5" customHeight="1">
      <c r="A25" s="3">
        <v>14</v>
      </c>
      <c r="B25" s="28" t="s">
        <v>73</v>
      </c>
      <c r="C25" s="25">
        <v>18.399999999999999</v>
      </c>
      <c r="D25" s="29">
        <v>197</v>
      </c>
      <c r="E25" s="30">
        <v>100</v>
      </c>
      <c r="F25" s="30">
        <v>4.5</v>
      </c>
      <c r="G25" s="30">
        <v>7</v>
      </c>
      <c r="H25" s="31">
        <v>12</v>
      </c>
      <c r="I25" s="32">
        <v>23.5</v>
      </c>
      <c r="J25" s="15">
        <v>183</v>
      </c>
      <c r="K25" s="15">
        <v>159</v>
      </c>
      <c r="L25" s="15" t="s">
        <v>68</v>
      </c>
      <c r="M25" s="15">
        <v>54</v>
      </c>
      <c r="N25" s="16">
        <v>58</v>
      </c>
      <c r="O25" s="18">
        <v>0.76400000000000001</v>
      </c>
      <c r="P25" s="19">
        <v>41.49</v>
      </c>
      <c r="Q25" s="20" t="s">
        <v>74</v>
      </c>
      <c r="R25" s="26">
        <v>18.399999999999999</v>
      </c>
      <c r="S25" s="23">
        <v>1591</v>
      </c>
      <c r="T25" s="89" t="e">
        <f>IF(S25&gt;S$3,IF(SUM(T$11:T24)&lt;1,1,0),0)</f>
        <v>#REF!</v>
      </c>
      <c r="U25" s="23">
        <v>161.6</v>
      </c>
      <c r="V25" s="23">
        <v>181.7</v>
      </c>
      <c r="W25" s="89" t="e">
        <f>IF(U25&gt;V$3,IF(SUM(W$11:W24)&lt;1,1,0),0)</f>
        <v>#REF!</v>
      </c>
      <c r="X25" s="22">
        <v>8.23</v>
      </c>
      <c r="Y25" s="24">
        <v>11.47</v>
      </c>
      <c r="Z25" s="23">
        <v>117.2</v>
      </c>
      <c r="AA25" s="89" t="e">
        <f>IF(Z25&gt;Z$3,IF(SUM(AA$11:AA24)&lt;1,1,0),0)</f>
        <v>#REF!</v>
      </c>
      <c r="AB25" s="23">
        <v>23.43</v>
      </c>
      <c r="AC25" s="23">
        <v>36.54</v>
      </c>
      <c r="AD25" s="89" t="e">
        <f>IF(AB25&gt;AC$3,IF(SUM(AD$11:AD24)&lt;1,1,0),0)</f>
        <v>#REF!</v>
      </c>
      <c r="AE25" s="24">
        <v>2.23</v>
      </c>
    </row>
    <row r="26" spans="1:31" ht="13.5" customHeight="1">
      <c r="A26" s="3">
        <v>15</v>
      </c>
      <c r="B26" s="28" t="s">
        <v>75</v>
      </c>
      <c r="C26" s="25">
        <v>22.4</v>
      </c>
      <c r="D26" s="29">
        <v>200</v>
      </c>
      <c r="E26" s="30">
        <v>100</v>
      </c>
      <c r="F26" s="30">
        <v>5.6</v>
      </c>
      <c r="G26" s="30">
        <v>8.5</v>
      </c>
      <c r="H26" s="31">
        <v>12</v>
      </c>
      <c r="I26" s="32">
        <v>28.5</v>
      </c>
      <c r="J26" s="15">
        <v>183</v>
      </c>
      <c r="K26" s="15">
        <v>159</v>
      </c>
      <c r="L26" s="15" t="s">
        <v>68</v>
      </c>
      <c r="M26" s="15">
        <v>54</v>
      </c>
      <c r="N26" s="16">
        <v>58</v>
      </c>
      <c r="O26" s="18">
        <v>0.76800000000000002</v>
      </c>
      <c r="P26" s="19">
        <v>34.36</v>
      </c>
      <c r="Q26" s="20" t="s">
        <v>75</v>
      </c>
      <c r="R26" s="26">
        <v>22.4</v>
      </c>
      <c r="S26" s="23">
        <v>1943</v>
      </c>
      <c r="T26" s="89" t="e">
        <f>IF(S26&gt;S$3,IF(SUM(T$11:T25)&lt;1,1,0),0)</f>
        <v>#REF!</v>
      </c>
      <c r="U26" s="23">
        <v>194.3</v>
      </c>
      <c r="V26" s="23">
        <v>220.6</v>
      </c>
      <c r="W26" s="89" t="e">
        <f>IF(U26&gt;V$3,IF(SUM(W$11:W25)&lt;1,1,0),0)</f>
        <v>#REF!</v>
      </c>
      <c r="X26" s="22">
        <v>8.26</v>
      </c>
      <c r="Y26" s="24">
        <v>14</v>
      </c>
      <c r="Z26" s="23">
        <v>142.4</v>
      </c>
      <c r="AA26" s="89" t="e">
        <f>IF(Z26&gt;Z$3,IF(SUM(AA$11:AA25)&lt;1,1,0),0)</f>
        <v>#REF!</v>
      </c>
      <c r="AB26" s="23">
        <v>28.47</v>
      </c>
      <c r="AC26" s="23">
        <v>44.61</v>
      </c>
      <c r="AD26" s="89" t="e">
        <f>IF(AB26&gt;AC$3,IF(SUM(AD$11:AD25)&lt;1,1,0),0)</f>
        <v>#REF!</v>
      </c>
      <c r="AE26" s="24">
        <v>2.2400000000000002</v>
      </c>
    </row>
    <row r="27" spans="1:31" ht="13.5" customHeight="1">
      <c r="A27" s="3">
        <v>16</v>
      </c>
      <c r="B27" s="28" t="s">
        <v>76</v>
      </c>
      <c r="C27" s="25">
        <v>25.1</v>
      </c>
      <c r="D27" s="29">
        <v>202</v>
      </c>
      <c r="E27" s="30">
        <v>102</v>
      </c>
      <c r="F27" s="30">
        <v>6.2</v>
      </c>
      <c r="G27" s="30">
        <v>9.5</v>
      </c>
      <c r="H27" s="31">
        <v>12</v>
      </c>
      <c r="I27" s="32">
        <v>32</v>
      </c>
      <c r="J27" s="15">
        <v>183</v>
      </c>
      <c r="K27" s="15">
        <v>159</v>
      </c>
      <c r="L27" s="15" t="s">
        <v>68</v>
      </c>
      <c r="M27" s="15">
        <v>56</v>
      </c>
      <c r="N27" s="16">
        <v>60</v>
      </c>
      <c r="O27" s="18">
        <v>0.77900000000000003</v>
      </c>
      <c r="P27" s="19">
        <v>31.05</v>
      </c>
      <c r="Q27" s="20" t="s">
        <v>77</v>
      </c>
      <c r="R27" s="26">
        <v>25.1</v>
      </c>
      <c r="S27" s="23">
        <v>2211</v>
      </c>
      <c r="T27" s="89" t="e">
        <f>IF(S27&gt;S$3,IF(SUM(T$11:T26)&lt;1,1,0),0)</f>
        <v>#REF!</v>
      </c>
      <c r="U27" s="23">
        <v>218.9</v>
      </c>
      <c r="V27" s="23">
        <v>249.4</v>
      </c>
      <c r="W27" s="89" t="e">
        <f>IF(U27&gt;V$3,IF(SUM(W$11:W26)&lt;1,1,0),0)</f>
        <v>#REF!</v>
      </c>
      <c r="X27" s="22">
        <v>8.32</v>
      </c>
      <c r="Y27" s="24">
        <v>15.45</v>
      </c>
      <c r="Z27" s="23">
        <v>168.9</v>
      </c>
      <c r="AA27" s="89" t="e">
        <f>IF(Z27&gt;Z$3,IF(SUM(AA$11:AA26)&lt;1,1,0),0)</f>
        <v>#REF!</v>
      </c>
      <c r="AB27" s="23">
        <v>33.11</v>
      </c>
      <c r="AC27" s="23">
        <v>51.89</v>
      </c>
      <c r="AD27" s="89" t="e">
        <f>IF(AB27&gt;AC$3,IF(SUM(AD$11:AD26)&lt;1,1,0),0)</f>
        <v>#REF!</v>
      </c>
      <c r="AE27" s="24">
        <v>2.2999999999999998</v>
      </c>
    </row>
    <row r="28" spans="1:31" ht="13.5" customHeight="1">
      <c r="A28" s="3">
        <v>17</v>
      </c>
      <c r="B28" s="28" t="s">
        <v>78</v>
      </c>
      <c r="C28" s="25">
        <v>22.2</v>
      </c>
      <c r="D28" s="29">
        <v>217</v>
      </c>
      <c r="E28" s="30">
        <v>110</v>
      </c>
      <c r="F28" s="30">
        <v>5</v>
      </c>
      <c r="G28" s="30">
        <v>7.7</v>
      </c>
      <c r="H28" s="31">
        <v>12</v>
      </c>
      <c r="I28" s="32">
        <v>28.3</v>
      </c>
      <c r="J28" s="15">
        <v>201.6</v>
      </c>
      <c r="K28" s="15">
        <v>177.6</v>
      </c>
      <c r="L28" s="15" t="s">
        <v>79</v>
      </c>
      <c r="M28" s="15">
        <v>60</v>
      </c>
      <c r="N28" s="16">
        <v>62</v>
      </c>
      <c r="O28" s="18">
        <v>0.84299999999999997</v>
      </c>
      <c r="P28" s="19">
        <v>38.020000000000003</v>
      </c>
      <c r="Q28" s="20" t="s">
        <v>80</v>
      </c>
      <c r="R28" s="26">
        <v>22.2</v>
      </c>
      <c r="S28" s="23">
        <v>2317</v>
      </c>
      <c r="T28" s="89" t="e">
        <f>IF(S28&gt;S$3,IF(SUM(T$11:T27)&lt;1,1,0),0)</f>
        <v>#REF!</v>
      </c>
      <c r="U28" s="23">
        <v>213.5</v>
      </c>
      <c r="V28" s="23">
        <v>240.2</v>
      </c>
      <c r="W28" s="89" t="e">
        <f>IF(U28&gt;V$3,IF(SUM(W$11:W27)&lt;1,1,0),0)</f>
        <v>#REF!</v>
      </c>
      <c r="X28" s="22">
        <v>9.0500000000000007</v>
      </c>
      <c r="Y28" s="24">
        <v>13.55</v>
      </c>
      <c r="Z28" s="23">
        <v>171.4</v>
      </c>
      <c r="AA28" s="89" t="e">
        <f>IF(Z28&gt;Z$3,IF(SUM(AA$11:AA27)&lt;1,1,0),0)</f>
        <v>#REF!</v>
      </c>
      <c r="AB28" s="23">
        <v>31.17</v>
      </c>
      <c r="AC28" s="23">
        <v>48.49</v>
      </c>
      <c r="AD28" s="89" t="e">
        <f>IF(AB28&gt;AC$3,IF(SUM(AD$11:AD27)&lt;1,1,0),0)</f>
        <v>#REF!</v>
      </c>
      <c r="AE28" s="24">
        <v>2.46</v>
      </c>
    </row>
    <row r="29" spans="1:31" ht="13.5" customHeight="1">
      <c r="A29" s="3">
        <v>18</v>
      </c>
      <c r="B29" s="28" t="s">
        <v>81</v>
      </c>
      <c r="C29" s="25">
        <v>26.2</v>
      </c>
      <c r="D29" s="29">
        <v>220</v>
      </c>
      <c r="E29" s="30">
        <v>110</v>
      </c>
      <c r="F29" s="30">
        <v>5.9</v>
      </c>
      <c r="G29" s="30">
        <v>9.1999999999999993</v>
      </c>
      <c r="H29" s="31">
        <v>12</v>
      </c>
      <c r="I29" s="32">
        <v>33.4</v>
      </c>
      <c r="J29" s="15">
        <v>201.6</v>
      </c>
      <c r="K29" s="15">
        <v>177.6</v>
      </c>
      <c r="L29" s="15" t="s">
        <v>79</v>
      </c>
      <c r="M29" s="15">
        <v>60</v>
      </c>
      <c r="N29" s="16">
        <v>62</v>
      </c>
      <c r="O29" s="18">
        <v>0.84799999999999998</v>
      </c>
      <c r="P29" s="19">
        <v>32.36</v>
      </c>
      <c r="Q29" s="20" t="s">
        <v>81</v>
      </c>
      <c r="R29" s="26">
        <v>26.2</v>
      </c>
      <c r="S29" s="23">
        <v>2772</v>
      </c>
      <c r="T29" s="89" t="e">
        <f>IF(S29&gt;S$3,IF(SUM(T$11:T28)&lt;1,1,0),0)</f>
        <v>#REF!</v>
      </c>
      <c r="U29" s="27">
        <v>252</v>
      </c>
      <c r="V29" s="23">
        <v>285.39999999999998</v>
      </c>
      <c r="W29" s="89" t="e">
        <f>IF(U29&gt;V$3,IF(SUM(W$11:W28)&lt;1,1,0),0)</f>
        <v>#REF!</v>
      </c>
      <c r="X29" s="22">
        <v>9.11</v>
      </c>
      <c r="Y29" s="24">
        <v>15.88</v>
      </c>
      <c r="Z29" s="23">
        <v>204.9</v>
      </c>
      <c r="AA29" s="89" t="e">
        <f>IF(Z29&gt;Z$3,IF(SUM(AA$11:AA28)&lt;1,1,0),0)</f>
        <v>#REF!</v>
      </c>
      <c r="AB29" s="23">
        <v>37.25</v>
      </c>
      <c r="AC29" s="23">
        <v>58.11</v>
      </c>
      <c r="AD29" s="89" t="e">
        <f>IF(AB29&gt;AC$3,IF(SUM(AD$11:AD28)&lt;1,1,0),0)</f>
        <v>#REF!</v>
      </c>
      <c r="AE29" s="24">
        <v>2.48</v>
      </c>
    </row>
    <row r="30" spans="1:31" ht="13.5" customHeight="1">
      <c r="A30" s="3">
        <v>19</v>
      </c>
      <c r="B30" s="28" t="s">
        <v>82</v>
      </c>
      <c r="C30" s="25">
        <v>29.4</v>
      </c>
      <c r="D30" s="29">
        <v>222</v>
      </c>
      <c r="E30" s="30">
        <v>112</v>
      </c>
      <c r="F30" s="30">
        <v>6.6</v>
      </c>
      <c r="G30" s="30">
        <v>10.199999999999999</v>
      </c>
      <c r="H30" s="31">
        <v>12</v>
      </c>
      <c r="I30" s="32">
        <v>37.4</v>
      </c>
      <c r="J30" s="15">
        <v>201.6</v>
      </c>
      <c r="K30" s="15">
        <v>177.6</v>
      </c>
      <c r="L30" s="15" t="s">
        <v>68</v>
      </c>
      <c r="M30" s="15">
        <v>58</v>
      </c>
      <c r="N30" s="16">
        <v>66</v>
      </c>
      <c r="O30" s="18">
        <v>0.85799999999999998</v>
      </c>
      <c r="P30" s="19">
        <v>29.24</v>
      </c>
      <c r="Q30" s="20" t="s">
        <v>83</v>
      </c>
      <c r="R30" s="26">
        <v>29.4</v>
      </c>
      <c r="S30" s="23">
        <v>3134</v>
      </c>
      <c r="T30" s="89" t="e">
        <f>IF(S30&gt;S$3,IF(SUM(T$11:T29)&lt;1,1,0),0)</f>
        <v>#REF!</v>
      </c>
      <c r="U30" s="23">
        <v>282.3</v>
      </c>
      <c r="V30" s="23">
        <v>321.10000000000002</v>
      </c>
      <c r="W30" s="89" t="e">
        <f>IF(U30&gt;V$3,IF(SUM(W$11:W29)&lt;1,1,0),0)</f>
        <v>#REF!</v>
      </c>
      <c r="X30" s="22">
        <v>9.16</v>
      </c>
      <c r="Y30" s="24">
        <v>17.66</v>
      </c>
      <c r="Z30" s="23">
        <v>239.8</v>
      </c>
      <c r="AA30" s="89" t="e">
        <f>IF(Z30&gt;Z$3,IF(SUM(AA$11:AA29)&lt;1,1,0),0)</f>
        <v>#REF!</v>
      </c>
      <c r="AB30" s="23">
        <v>42.83</v>
      </c>
      <c r="AC30" s="23">
        <v>66.91</v>
      </c>
      <c r="AD30" s="89" t="e">
        <f>IF(AB30&gt;AC$3,IF(SUM(AD$11:AD29)&lt;1,1,0),0)</f>
        <v>#REF!</v>
      </c>
      <c r="AE30" s="24">
        <v>2.5299999999999998</v>
      </c>
    </row>
    <row r="31" spans="1:31" ht="13.5" customHeight="1">
      <c r="A31" s="3">
        <v>20</v>
      </c>
      <c r="B31" s="28" t="s">
        <v>84</v>
      </c>
      <c r="C31" s="25">
        <v>26.2</v>
      </c>
      <c r="D31" s="29">
        <v>237</v>
      </c>
      <c r="E31" s="30">
        <v>120</v>
      </c>
      <c r="F31" s="30">
        <v>5.2</v>
      </c>
      <c r="G31" s="30">
        <v>8.3000000000000007</v>
      </c>
      <c r="H31" s="31">
        <v>15</v>
      </c>
      <c r="I31" s="32">
        <v>33.299999999999997</v>
      </c>
      <c r="J31" s="15">
        <v>220.4</v>
      </c>
      <c r="K31" s="15">
        <v>190.4</v>
      </c>
      <c r="L31" s="15" t="s">
        <v>79</v>
      </c>
      <c r="M31" s="15">
        <v>64</v>
      </c>
      <c r="N31" s="16">
        <v>68</v>
      </c>
      <c r="O31" s="18">
        <v>0.91800000000000004</v>
      </c>
      <c r="P31" s="19">
        <v>35.1</v>
      </c>
      <c r="Q31" s="20" t="s">
        <v>85</v>
      </c>
      <c r="R31" s="26">
        <v>26.2</v>
      </c>
      <c r="S31" s="23">
        <v>3290</v>
      </c>
      <c r="T31" s="89" t="e">
        <f>IF(S31&gt;S$3,IF(SUM(T$11:T30)&lt;1,1,0),0)</f>
        <v>#REF!</v>
      </c>
      <c r="U31" s="23">
        <v>277.7</v>
      </c>
      <c r="V31" s="23">
        <v>311.60000000000002</v>
      </c>
      <c r="W31" s="89" t="e">
        <f>IF(U31&gt;V$3,IF(SUM(W$11:W30)&lt;1,1,0),0)</f>
        <v>#REF!</v>
      </c>
      <c r="X31" s="22">
        <v>9.94</v>
      </c>
      <c r="Y31" s="24">
        <v>16.309999999999999</v>
      </c>
      <c r="Z31" s="23">
        <v>240.1</v>
      </c>
      <c r="AA31" s="89" t="e">
        <f>IF(Z31&gt;Z$3,IF(SUM(AA$11:AA30)&lt;1,1,0),0)</f>
        <v>#REF!</v>
      </c>
      <c r="AB31" s="23">
        <v>40.020000000000003</v>
      </c>
      <c r="AC31" s="22">
        <v>62.4</v>
      </c>
      <c r="AD31" s="89" t="e">
        <f>IF(AB31&gt;AC$3,IF(SUM(AD$11:AD30)&lt;1,1,0),0)</f>
        <v>#REF!</v>
      </c>
      <c r="AE31" s="24">
        <v>2.68</v>
      </c>
    </row>
    <row r="32" spans="1:31" ht="13.5" customHeight="1">
      <c r="A32" s="3">
        <v>21</v>
      </c>
      <c r="B32" s="28" t="s">
        <v>86</v>
      </c>
      <c r="C32" s="25">
        <v>30.7</v>
      </c>
      <c r="D32" s="29">
        <v>240</v>
      </c>
      <c r="E32" s="30">
        <v>120</v>
      </c>
      <c r="F32" s="30">
        <v>6.2</v>
      </c>
      <c r="G32" s="30">
        <v>9.8000000000000007</v>
      </c>
      <c r="H32" s="31">
        <v>15</v>
      </c>
      <c r="I32" s="32">
        <v>39.1</v>
      </c>
      <c r="J32" s="15">
        <v>220.4</v>
      </c>
      <c r="K32" s="15">
        <v>190.4</v>
      </c>
      <c r="L32" s="15" t="s">
        <v>79</v>
      </c>
      <c r="M32" s="15">
        <v>66</v>
      </c>
      <c r="N32" s="16">
        <v>68</v>
      </c>
      <c r="O32" s="18">
        <v>0.92200000000000004</v>
      </c>
      <c r="P32" s="19">
        <v>30.02</v>
      </c>
      <c r="Q32" s="20" t="s">
        <v>86</v>
      </c>
      <c r="R32" s="26">
        <v>30.7</v>
      </c>
      <c r="S32" s="23">
        <v>3892</v>
      </c>
      <c r="T32" s="89" t="e">
        <f>IF(S32&gt;S$3,IF(SUM(T$11:T31)&lt;1,1,0),0)</f>
        <v>#REF!</v>
      </c>
      <c r="U32" s="23">
        <v>324.3</v>
      </c>
      <c r="V32" s="23">
        <v>366.6</v>
      </c>
      <c r="W32" s="89" t="e">
        <f>IF(U32&gt;V$3,IF(SUM(W$11:W31)&lt;1,1,0),0)</f>
        <v>#REF!</v>
      </c>
      <c r="X32" s="22">
        <v>9.9700000000000006</v>
      </c>
      <c r="Y32" s="24">
        <v>19.14</v>
      </c>
      <c r="Z32" s="23">
        <v>283.60000000000002</v>
      </c>
      <c r="AA32" s="89" t="e">
        <f>IF(Z32&gt;Z$3,IF(SUM(AA$11:AA31)&lt;1,1,0),0)</f>
        <v>#REF!</v>
      </c>
      <c r="AB32" s="23">
        <v>47.27</v>
      </c>
      <c r="AC32" s="23">
        <v>73.92</v>
      </c>
      <c r="AD32" s="89" t="e">
        <f>IF(AB32&gt;AC$3,IF(SUM(AD$11:AD31)&lt;1,1,0),0)</f>
        <v>#REF!</v>
      </c>
      <c r="AE32" s="24">
        <v>2.69</v>
      </c>
    </row>
    <row r="33" spans="1:31" ht="13.5" customHeight="1">
      <c r="A33" s="3">
        <v>22</v>
      </c>
      <c r="B33" s="28" t="s">
        <v>87</v>
      </c>
      <c r="C33" s="25">
        <v>34.299999999999997</v>
      </c>
      <c r="D33" s="29">
        <v>242</v>
      </c>
      <c r="E33" s="30">
        <v>122</v>
      </c>
      <c r="F33" s="30">
        <v>7</v>
      </c>
      <c r="G33" s="30">
        <v>10.8</v>
      </c>
      <c r="H33" s="31">
        <v>15</v>
      </c>
      <c r="I33" s="32">
        <v>43.7</v>
      </c>
      <c r="J33" s="15">
        <v>220.4</v>
      </c>
      <c r="K33" s="15">
        <v>190.4</v>
      </c>
      <c r="L33" s="15" t="s">
        <v>79</v>
      </c>
      <c r="M33" s="15">
        <v>66</v>
      </c>
      <c r="N33" s="16">
        <v>70</v>
      </c>
      <c r="O33" s="18">
        <v>0.93200000000000005</v>
      </c>
      <c r="P33" s="19">
        <v>27.17</v>
      </c>
      <c r="Q33" s="20" t="s">
        <v>88</v>
      </c>
      <c r="R33" s="26">
        <v>34.299999999999997</v>
      </c>
      <c r="S33" s="23">
        <v>4369</v>
      </c>
      <c r="T33" s="89" t="e">
        <f>IF(S33&gt;S$3,IF(SUM(T$11:T32)&lt;1,1,0),0)</f>
        <v>#REF!</v>
      </c>
      <c r="U33" s="23">
        <v>361.1</v>
      </c>
      <c r="V33" s="23">
        <v>410.3</v>
      </c>
      <c r="W33" s="89" t="e">
        <f>IF(U33&gt;V$3,IF(SUM(W$11:W32)&lt;1,1,0),0)</f>
        <v>#REF!</v>
      </c>
      <c r="X33" s="22">
        <v>10</v>
      </c>
      <c r="Y33" s="24">
        <v>21.36</v>
      </c>
      <c r="Z33" s="23">
        <v>328.5</v>
      </c>
      <c r="AA33" s="89" t="e">
        <f>IF(Z33&gt;Z$3,IF(SUM(AA$11:AA32)&lt;1,1,0),0)</f>
        <v>#REF!</v>
      </c>
      <c r="AB33" s="23">
        <v>53.86</v>
      </c>
      <c r="AC33" s="22">
        <v>84.4</v>
      </c>
      <c r="AD33" s="89" t="e">
        <f>IF(AB33&gt;AC$3,IF(SUM(AD$11:AD32)&lt;1,1,0),0)</f>
        <v>#REF!</v>
      </c>
      <c r="AE33" s="24">
        <v>2.74</v>
      </c>
    </row>
    <row r="34" spans="1:31" ht="13.5" customHeight="1">
      <c r="A34" s="3">
        <v>23</v>
      </c>
      <c r="B34" s="28" t="s">
        <v>89</v>
      </c>
      <c r="C34" s="25">
        <v>30.7</v>
      </c>
      <c r="D34" s="29">
        <v>267</v>
      </c>
      <c r="E34" s="30">
        <v>135</v>
      </c>
      <c r="F34" s="30">
        <v>5.5</v>
      </c>
      <c r="G34" s="30">
        <v>8.6999999999999993</v>
      </c>
      <c r="H34" s="31">
        <v>15</v>
      </c>
      <c r="I34" s="32">
        <v>39.200000000000003</v>
      </c>
      <c r="J34" s="15">
        <v>249.6</v>
      </c>
      <c r="K34" s="15">
        <v>219.6</v>
      </c>
      <c r="L34" s="15" t="s">
        <v>90</v>
      </c>
      <c r="M34" s="15">
        <v>70</v>
      </c>
      <c r="N34" s="16">
        <v>72</v>
      </c>
      <c r="O34" s="18">
        <v>1.0369999999999999</v>
      </c>
      <c r="P34" s="19">
        <v>33.75</v>
      </c>
      <c r="Q34" s="20" t="s">
        <v>91</v>
      </c>
      <c r="R34" s="26">
        <v>30.7</v>
      </c>
      <c r="S34" s="23">
        <v>4917</v>
      </c>
      <c r="T34" s="89" t="e">
        <f>IF(S34&gt;S$3,IF(SUM(T$11:T33)&lt;1,1,0),0)</f>
        <v>#REF!</v>
      </c>
      <c r="U34" s="23">
        <v>368.3</v>
      </c>
      <c r="V34" s="23">
        <v>412.5</v>
      </c>
      <c r="W34" s="89" t="e">
        <f>IF(U34&gt;V$3,IF(SUM(W$11:W33)&lt;1,1,0),0)</f>
        <v>#REF!</v>
      </c>
      <c r="X34" s="22">
        <v>11.21</v>
      </c>
      <c r="Y34" s="24">
        <v>18.75</v>
      </c>
      <c r="Z34" s="27">
        <v>358</v>
      </c>
      <c r="AA34" s="89" t="e">
        <f>IF(Z34&gt;Z$3,IF(SUM(AA$11:AA33)&lt;1,1,0),0)</f>
        <v>#REF!</v>
      </c>
      <c r="AB34" s="23">
        <v>53.03</v>
      </c>
      <c r="AC34" s="23">
        <v>82.34</v>
      </c>
      <c r="AD34" s="89" t="e">
        <f>IF(AB34&gt;AC$3,IF(SUM(AD$11:AD33)&lt;1,1,0),0)</f>
        <v>#REF!</v>
      </c>
      <c r="AE34" s="24">
        <v>3.02</v>
      </c>
    </row>
    <row r="35" spans="1:31" ht="13.5" customHeight="1">
      <c r="A35" s="3">
        <v>24</v>
      </c>
      <c r="B35" s="28" t="s">
        <v>92</v>
      </c>
      <c r="C35" s="25">
        <v>36.1</v>
      </c>
      <c r="D35" s="29">
        <v>270</v>
      </c>
      <c r="E35" s="30">
        <v>135</v>
      </c>
      <c r="F35" s="30">
        <v>6.6</v>
      </c>
      <c r="G35" s="30">
        <v>10.199999999999999</v>
      </c>
      <c r="H35" s="31">
        <v>15</v>
      </c>
      <c r="I35" s="16">
        <v>45.9</v>
      </c>
      <c r="J35" s="15">
        <v>249.6</v>
      </c>
      <c r="K35" s="15">
        <v>219.6</v>
      </c>
      <c r="L35" s="15" t="s">
        <v>90</v>
      </c>
      <c r="M35" s="15">
        <v>72</v>
      </c>
      <c r="N35" s="16">
        <v>72</v>
      </c>
      <c r="O35" s="18">
        <v>1.0409999999999999</v>
      </c>
      <c r="P35" s="19">
        <v>28.86</v>
      </c>
      <c r="Q35" s="20" t="s">
        <v>92</v>
      </c>
      <c r="R35" s="26">
        <v>36.1</v>
      </c>
      <c r="S35" s="23">
        <v>5790</v>
      </c>
      <c r="T35" s="89" t="e">
        <f>IF(S35&gt;S$3,IF(SUM(T$11:T34)&lt;1,1,0),0)</f>
        <v>#REF!</v>
      </c>
      <c r="U35" s="23">
        <v>428.9</v>
      </c>
      <c r="V35" s="27">
        <v>484</v>
      </c>
      <c r="W35" s="89" t="e">
        <f>IF(U35&gt;V$3,IF(SUM(W$11:W34)&lt;1,1,0),0)</f>
        <v>#REF!</v>
      </c>
      <c r="X35" s="22">
        <v>11.23</v>
      </c>
      <c r="Y35" s="24">
        <v>22.14</v>
      </c>
      <c r="Z35" s="23">
        <v>419.9</v>
      </c>
      <c r="AA35" s="89" t="e">
        <f>IF(Z35&gt;Z$3,IF(SUM(AA$11:AA34)&lt;1,1,0),0)</f>
        <v>#REF!</v>
      </c>
      <c r="AB35" s="22">
        <v>62.2</v>
      </c>
      <c r="AC35" s="23">
        <v>96.95</v>
      </c>
      <c r="AD35" s="89" t="e">
        <f>IF(AB35&gt;AC$3,IF(SUM(AD$11:AD34)&lt;1,1,0),0)</f>
        <v>#REF!</v>
      </c>
      <c r="AE35" s="24">
        <v>3.02</v>
      </c>
    </row>
    <row r="36" spans="1:31" ht="13.5" customHeight="1">
      <c r="A36" s="3">
        <v>25</v>
      </c>
      <c r="B36" s="28" t="s">
        <v>93</v>
      </c>
      <c r="C36" s="25">
        <v>42.3</v>
      </c>
      <c r="D36" s="29">
        <v>274</v>
      </c>
      <c r="E36" s="30">
        <v>136</v>
      </c>
      <c r="F36" s="30">
        <v>7.5</v>
      </c>
      <c r="G36" s="30">
        <v>12.2</v>
      </c>
      <c r="H36" s="31">
        <v>15</v>
      </c>
      <c r="I36" s="32">
        <v>53.8</v>
      </c>
      <c r="J36" s="15">
        <v>249.6</v>
      </c>
      <c r="K36" s="15">
        <v>219.6</v>
      </c>
      <c r="L36" s="15" t="s">
        <v>90</v>
      </c>
      <c r="M36" s="15">
        <v>72</v>
      </c>
      <c r="N36" s="16">
        <v>72</v>
      </c>
      <c r="O36" s="18">
        <v>1.0509999999999999</v>
      </c>
      <c r="P36" s="19">
        <v>24.88</v>
      </c>
      <c r="Q36" s="20" t="s">
        <v>94</v>
      </c>
      <c r="R36" s="26">
        <v>42.3</v>
      </c>
      <c r="S36" s="23">
        <v>6947</v>
      </c>
      <c r="T36" s="89" t="e">
        <f>IF(S36&gt;S$3,IF(SUM(T$11:T35)&lt;1,1,0),0)</f>
        <v>#REF!</v>
      </c>
      <c r="U36" s="23">
        <v>507.1</v>
      </c>
      <c r="V36" s="23">
        <v>574.6</v>
      </c>
      <c r="W36" s="89" t="e">
        <f>IF(U36&gt;V$3,IF(SUM(W$11:W35)&lt;1,1,0),0)</f>
        <v>#REF!</v>
      </c>
      <c r="X36" s="22">
        <v>11.36</v>
      </c>
      <c r="Y36" s="24">
        <v>25.23</v>
      </c>
      <c r="Z36" s="23">
        <v>513.5</v>
      </c>
      <c r="AA36" s="89" t="e">
        <f>IF(Z36&gt;Z$3,IF(SUM(AA$11:AA35)&lt;1,1,0),0)</f>
        <v>#REF!</v>
      </c>
      <c r="AB36" s="23">
        <v>75.510000000000005</v>
      </c>
      <c r="AC36" s="23">
        <v>117.7</v>
      </c>
      <c r="AD36" s="89" t="e">
        <f>IF(AB36&gt;AC$3,IF(SUM(AD$11:AD35)&lt;1,1,0),0)</f>
        <v>#REF!</v>
      </c>
      <c r="AE36" s="24">
        <v>3.09</v>
      </c>
    </row>
    <row r="37" spans="1:31" ht="13.5" customHeight="1">
      <c r="A37" s="3">
        <v>26</v>
      </c>
      <c r="B37" s="28" t="s">
        <v>95</v>
      </c>
      <c r="C37" s="25">
        <v>36.5</v>
      </c>
      <c r="D37" s="29">
        <v>297</v>
      </c>
      <c r="E37" s="30">
        <v>150</v>
      </c>
      <c r="F37" s="30">
        <v>6.1</v>
      </c>
      <c r="G37" s="30">
        <v>9.1999999999999993</v>
      </c>
      <c r="H37" s="31">
        <v>15</v>
      </c>
      <c r="I37" s="32">
        <v>46.5</v>
      </c>
      <c r="J37" s="15">
        <v>278.60000000000002</v>
      </c>
      <c r="K37" s="15">
        <v>248.6</v>
      </c>
      <c r="L37" s="15" t="s">
        <v>90</v>
      </c>
      <c r="M37" s="15">
        <v>72</v>
      </c>
      <c r="N37" s="16">
        <v>86</v>
      </c>
      <c r="O37" s="18">
        <v>1.1559999999999999</v>
      </c>
      <c r="P37" s="19">
        <v>31.65</v>
      </c>
      <c r="Q37" s="20" t="s">
        <v>96</v>
      </c>
      <c r="R37" s="26">
        <v>36.5</v>
      </c>
      <c r="S37" s="23">
        <v>7173</v>
      </c>
      <c r="T37" s="89" t="e">
        <f>IF(S37&gt;S$3,IF(SUM(T$11:T36)&lt;1,1,0),0)</f>
        <v>#REF!</v>
      </c>
      <c r="U37" s="23">
        <v>483.1</v>
      </c>
      <c r="V37" s="23">
        <v>541.79999999999995</v>
      </c>
      <c r="W37" s="89" t="e">
        <f>IF(U37&gt;V$3,IF(SUM(W$11:W36)&lt;1,1,0),0)</f>
        <v>#REF!</v>
      </c>
      <c r="X37" s="22">
        <v>12.42</v>
      </c>
      <c r="Y37" s="24">
        <v>22.25</v>
      </c>
      <c r="Z37" s="27">
        <v>519</v>
      </c>
      <c r="AA37" s="89" t="e">
        <f>IF(Z37&gt;Z$3,IF(SUM(AA$11:AA36)&lt;1,1,0),0)</f>
        <v>#REF!</v>
      </c>
      <c r="AB37" s="22">
        <v>69.2</v>
      </c>
      <c r="AC37" s="23">
        <v>107.3</v>
      </c>
      <c r="AD37" s="89" t="e">
        <f>IF(AB37&gt;AC$3,IF(SUM(AD$11:AD36)&lt;1,1,0),0)</f>
        <v>#REF!</v>
      </c>
      <c r="AE37" s="24">
        <v>3.34</v>
      </c>
    </row>
    <row r="38" spans="1:31" ht="13.5" customHeight="1">
      <c r="A38" s="3">
        <v>27</v>
      </c>
      <c r="B38" s="28" t="s">
        <v>97</v>
      </c>
      <c r="C38" s="25">
        <v>42.2</v>
      </c>
      <c r="D38" s="29">
        <v>300</v>
      </c>
      <c r="E38" s="30">
        <v>150</v>
      </c>
      <c r="F38" s="30">
        <v>7.1</v>
      </c>
      <c r="G38" s="30">
        <v>10.7</v>
      </c>
      <c r="H38" s="31">
        <v>15</v>
      </c>
      <c r="I38" s="32">
        <v>53.8</v>
      </c>
      <c r="J38" s="15">
        <v>278.60000000000002</v>
      </c>
      <c r="K38" s="15">
        <v>248.6</v>
      </c>
      <c r="L38" s="15" t="s">
        <v>90</v>
      </c>
      <c r="M38" s="15">
        <v>72</v>
      </c>
      <c r="N38" s="16">
        <v>86</v>
      </c>
      <c r="O38" s="18">
        <v>1.1599999999999999</v>
      </c>
      <c r="P38" s="19">
        <v>27.46</v>
      </c>
      <c r="Q38" s="20" t="s">
        <v>97</v>
      </c>
      <c r="R38" s="26">
        <v>42.2</v>
      </c>
      <c r="S38" s="23">
        <v>8356</v>
      </c>
      <c r="T38" s="89" t="e">
        <f>IF(S38&gt;S$3,IF(SUM(T$11:T37)&lt;1,1,0),0)</f>
        <v>#REF!</v>
      </c>
      <c r="U38" s="23">
        <v>557.1</v>
      </c>
      <c r="V38" s="23">
        <v>628.4</v>
      </c>
      <c r="W38" s="89" t="e">
        <f>IF(U38&gt;V$3,IF(SUM(W$11:W37)&lt;1,1,0),0)</f>
        <v>#REF!</v>
      </c>
      <c r="X38" s="22">
        <v>12.46</v>
      </c>
      <c r="Y38" s="24">
        <v>25.68</v>
      </c>
      <c r="Z38" s="23">
        <v>603.79999999999995</v>
      </c>
      <c r="AA38" s="89" t="e">
        <f>IF(Z38&gt;Z$3,IF(SUM(AA$11:AA37)&lt;1,1,0),0)</f>
        <v>#REF!</v>
      </c>
      <c r="AB38" s="22">
        <v>80.5</v>
      </c>
      <c r="AC38" s="23">
        <v>125.2</v>
      </c>
      <c r="AD38" s="89" t="e">
        <f>IF(AB38&gt;AC$3,IF(SUM(AD$11:AD37)&lt;1,1,0),0)</f>
        <v>#REF!</v>
      </c>
      <c r="AE38" s="24">
        <v>3.35</v>
      </c>
    </row>
    <row r="39" spans="1:31" ht="13.5" customHeight="1">
      <c r="A39" s="3">
        <v>28</v>
      </c>
      <c r="B39" s="28" t="s">
        <v>98</v>
      </c>
      <c r="C39" s="25">
        <v>49.3</v>
      </c>
      <c r="D39" s="29">
        <v>304</v>
      </c>
      <c r="E39" s="30">
        <v>152</v>
      </c>
      <c r="F39" s="30">
        <v>8</v>
      </c>
      <c r="G39" s="30">
        <v>12.7</v>
      </c>
      <c r="H39" s="31">
        <v>15</v>
      </c>
      <c r="I39" s="32">
        <v>62.8</v>
      </c>
      <c r="J39" s="15">
        <v>278.60000000000002</v>
      </c>
      <c r="K39" s="15">
        <v>248.6</v>
      </c>
      <c r="L39" s="15" t="s">
        <v>90</v>
      </c>
      <c r="M39" s="15">
        <v>74</v>
      </c>
      <c r="N39" s="16">
        <v>88</v>
      </c>
      <c r="O39" s="18">
        <v>1.1739999999999999</v>
      </c>
      <c r="P39" s="19">
        <v>23.81</v>
      </c>
      <c r="Q39" s="20" t="s">
        <v>99</v>
      </c>
      <c r="R39" s="26">
        <v>49.3</v>
      </c>
      <c r="S39" s="23">
        <v>9994</v>
      </c>
      <c r="T39" s="89" t="e">
        <f>IF(S39&gt;S$3,IF(SUM(T$11:T38)&lt;1,1,0),0)</f>
        <v>#REF!</v>
      </c>
      <c r="U39" s="23">
        <v>657.5</v>
      </c>
      <c r="V39" s="23">
        <v>743.8</v>
      </c>
      <c r="W39" s="89" t="e">
        <f>IF(U39&gt;V$3,IF(SUM(W$11:W38)&lt;1,1,0),0)</f>
        <v>#REF!</v>
      </c>
      <c r="X39" s="22">
        <v>12.61</v>
      </c>
      <c r="Y39" s="24">
        <v>29.05</v>
      </c>
      <c r="Z39" s="23">
        <v>745.7</v>
      </c>
      <c r="AA39" s="89" t="e">
        <f>IF(Z39&gt;Z$3,IF(SUM(AA$11:AA38)&lt;1,1,0),0)</f>
        <v>#REF!</v>
      </c>
      <c r="AB39" s="23">
        <v>98.12</v>
      </c>
      <c r="AC39" s="23">
        <v>152.6</v>
      </c>
      <c r="AD39" s="89" t="e">
        <f>IF(AB39&gt;AC$3,IF(SUM(AD$11:AD38)&lt;1,1,0),0)</f>
        <v>#REF!</v>
      </c>
      <c r="AE39" s="24">
        <v>3.45</v>
      </c>
    </row>
    <row r="40" spans="1:31" ht="13.5" customHeight="1">
      <c r="A40" s="3">
        <v>29</v>
      </c>
      <c r="B40" s="28" t="s">
        <v>100</v>
      </c>
      <c r="C40" s="14">
        <v>43</v>
      </c>
      <c r="D40" s="29">
        <v>327</v>
      </c>
      <c r="E40" s="30">
        <v>160</v>
      </c>
      <c r="F40" s="30">
        <v>6.5</v>
      </c>
      <c r="G40" s="30">
        <v>10</v>
      </c>
      <c r="H40" s="31">
        <v>18</v>
      </c>
      <c r="I40" s="32">
        <v>54.7</v>
      </c>
      <c r="J40" s="15">
        <v>307</v>
      </c>
      <c r="K40" s="15">
        <v>271</v>
      </c>
      <c r="L40" s="15" t="s">
        <v>90</v>
      </c>
      <c r="M40" s="15">
        <v>78</v>
      </c>
      <c r="N40" s="16">
        <v>96</v>
      </c>
      <c r="O40" s="18">
        <v>1.25</v>
      </c>
      <c r="P40" s="19">
        <v>29.09</v>
      </c>
      <c r="Q40" s="20" t="s">
        <v>101</v>
      </c>
      <c r="R40" s="21">
        <v>43</v>
      </c>
      <c r="S40" s="23">
        <v>10230</v>
      </c>
      <c r="T40" s="89" t="e">
        <f>IF(S40&gt;S$3,IF(SUM(T$11:T39)&lt;1,1,0),0)</f>
        <v>#REF!</v>
      </c>
      <c r="U40" s="23">
        <v>625.70000000000005</v>
      </c>
      <c r="V40" s="23">
        <v>701.9</v>
      </c>
      <c r="W40" s="89" t="e">
        <f>IF(U40&gt;V$3,IF(SUM(W$11:W39)&lt;1,1,0),0)</f>
        <v>#REF!</v>
      </c>
      <c r="X40" s="22">
        <v>13.67</v>
      </c>
      <c r="Y40" s="24">
        <v>26.99</v>
      </c>
      <c r="Z40" s="23">
        <v>685.2</v>
      </c>
      <c r="AA40" s="89" t="e">
        <f>IF(Z40&gt;Z$3,IF(SUM(AA$11:AA39)&lt;1,1,0),0)</f>
        <v>#REF!</v>
      </c>
      <c r="AB40" s="23">
        <v>85.64</v>
      </c>
      <c r="AC40" s="23">
        <v>133.30000000000001</v>
      </c>
      <c r="AD40" s="89" t="e">
        <f>IF(AB40&gt;AC$3,IF(SUM(AD$11:AD39)&lt;1,1,0),0)</f>
        <v>#REF!</v>
      </c>
      <c r="AE40" s="24">
        <v>3.54</v>
      </c>
    </row>
    <row r="41" spans="1:31" ht="13.5" customHeight="1">
      <c r="A41" s="3">
        <v>30</v>
      </c>
      <c r="B41" s="28" t="s">
        <v>102</v>
      </c>
      <c r="C41" s="25">
        <v>49.1</v>
      </c>
      <c r="D41" s="29">
        <v>330</v>
      </c>
      <c r="E41" s="30">
        <v>160</v>
      </c>
      <c r="F41" s="30">
        <v>7.5</v>
      </c>
      <c r="G41" s="30">
        <v>11.5</v>
      </c>
      <c r="H41" s="31">
        <v>18</v>
      </c>
      <c r="I41" s="32">
        <v>62.6</v>
      </c>
      <c r="J41" s="15">
        <v>307</v>
      </c>
      <c r="K41" s="15">
        <v>271</v>
      </c>
      <c r="L41" s="15" t="s">
        <v>90</v>
      </c>
      <c r="M41" s="15">
        <v>78</v>
      </c>
      <c r="N41" s="16">
        <v>96</v>
      </c>
      <c r="O41" s="18">
        <v>1.254</v>
      </c>
      <c r="P41" s="19">
        <v>25.52</v>
      </c>
      <c r="Q41" s="20" t="s">
        <v>102</v>
      </c>
      <c r="R41" s="26">
        <v>49.1</v>
      </c>
      <c r="S41" s="23">
        <v>11770</v>
      </c>
      <c r="T41" s="89" t="e">
        <f>IF(S41&gt;S$3,IF(SUM(T$11:T40)&lt;1,1,0),0)</f>
        <v>#REF!</v>
      </c>
      <c r="U41" s="23">
        <v>713.1</v>
      </c>
      <c r="V41" s="23">
        <v>804.3</v>
      </c>
      <c r="W41" s="89" t="e">
        <f>IF(U41&gt;V$3,IF(SUM(W$11:W40)&lt;1,1,0),0)</f>
        <v>#REF!</v>
      </c>
      <c r="X41" s="22">
        <v>13.71</v>
      </c>
      <c r="Y41" s="24">
        <v>30.81</v>
      </c>
      <c r="Z41" s="23">
        <v>788.1</v>
      </c>
      <c r="AA41" s="89" t="e">
        <f>IF(Z41&gt;Z$3,IF(SUM(AA$11:AA40)&lt;1,1,0),0)</f>
        <v>#REF!</v>
      </c>
      <c r="AB41" s="23">
        <v>98.52</v>
      </c>
      <c r="AC41" s="23">
        <v>153.69999999999999</v>
      </c>
      <c r="AD41" s="89" t="e">
        <f>IF(AB41&gt;AC$3,IF(SUM(AD$11:AD40)&lt;1,1,0),0)</f>
        <v>#REF!</v>
      </c>
      <c r="AE41" s="24">
        <v>3.55</v>
      </c>
    </row>
    <row r="42" spans="1:31" ht="13.5" customHeight="1">
      <c r="A42" s="3">
        <v>31</v>
      </c>
      <c r="B42" s="28" t="s">
        <v>103</v>
      </c>
      <c r="C42" s="14">
        <v>57</v>
      </c>
      <c r="D42" s="29">
        <v>334</v>
      </c>
      <c r="E42" s="30">
        <v>162</v>
      </c>
      <c r="F42" s="30">
        <v>8.5</v>
      </c>
      <c r="G42" s="30">
        <v>13.5</v>
      </c>
      <c r="H42" s="31">
        <v>18</v>
      </c>
      <c r="I42" s="32">
        <v>72.599999999999994</v>
      </c>
      <c r="J42" s="15">
        <v>307</v>
      </c>
      <c r="K42" s="15">
        <v>271</v>
      </c>
      <c r="L42" s="15" t="s">
        <v>90</v>
      </c>
      <c r="M42" s="15">
        <v>80</v>
      </c>
      <c r="N42" s="16">
        <v>98</v>
      </c>
      <c r="O42" s="18">
        <v>1.268</v>
      </c>
      <c r="P42" s="19">
        <v>22.24</v>
      </c>
      <c r="Q42" s="20" t="s">
        <v>104</v>
      </c>
      <c r="R42" s="21">
        <v>57</v>
      </c>
      <c r="S42" s="23">
        <v>13910</v>
      </c>
      <c r="T42" s="89" t="e">
        <f>IF(S42&gt;S$3,IF(SUM(T$11:T41)&lt;1,1,0),0)</f>
        <v>#REF!</v>
      </c>
      <c r="U42" s="27">
        <v>833</v>
      </c>
      <c r="V42" s="23">
        <v>942.8</v>
      </c>
      <c r="W42" s="89" t="e">
        <f>IF(U42&gt;V$3,IF(SUM(W$11:W41)&lt;1,1,0),0)</f>
        <v>#REF!</v>
      </c>
      <c r="X42" s="22">
        <v>13.84</v>
      </c>
      <c r="Y42" s="24">
        <v>34.880000000000003</v>
      </c>
      <c r="Z42" s="23">
        <v>960.4</v>
      </c>
      <c r="AA42" s="89" t="e">
        <f>IF(Z42&gt;Z$3,IF(SUM(AA$11:AA41)&lt;1,1,0),0)</f>
        <v>#REF!</v>
      </c>
      <c r="AB42" s="27">
        <v>118.6</v>
      </c>
      <c r="AC42" s="27">
        <v>185</v>
      </c>
      <c r="AD42" s="89" t="e">
        <f>IF(AB42&gt;AC$3,IF(SUM(AD$11:AD41)&lt;1,1,0),0)</f>
        <v>#REF!</v>
      </c>
      <c r="AE42" s="24">
        <v>3.64</v>
      </c>
    </row>
    <row r="43" spans="1:31" ht="13.5" customHeight="1">
      <c r="A43" s="3">
        <v>32</v>
      </c>
      <c r="B43" s="28" t="s">
        <v>105</v>
      </c>
      <c r="C43" s="25">
        <v>50.2</v>
      </c>
      <c r="D43" s="29">
        <v>357.6</v>
      </c>
      <c r="E43" s="30">
        <v>170</v>
      </c>
      <c r="F43" s="30">
        <v>6.6</v>
      </c>
      <c r="G43" s="30">
        <v>11.5</v>
      </c>
      <c r="H43" s="31">
        <v>18</v>
      </c>
      <c r="I43" s="32">
        <v>64</v>
      </c>
      <c r="J43" s="15">
        <v>334.6</v>
      </c>
      <c r="K43" s="15">
        <v>298.60000000000002</v>
      </c>
      <c r="L43" s="15" t="s">
        <v>106</v>
      </c>
      <c r="M43" s="15">
        <v>86</v>
      </c>
      <c r="N43" s="16">
        <v>88</v>
      </c>
      <c r="O43" s="18">
        <v>1.351</v>
      </c>
      <c r="P43" s="19">
        <v>26.91</v>
      </c>
      <c r="Q43" s="20" t="s">
        <v>107</v>
      </c>
      <c r="R43" s="26">
        <v>50.2</v>
      </c>
      <c r="S43" s="23">
        <v>14520</v>
      </c>
      <c r="T43" s="89" t="e">
        <f>IF(S43&gt;S$3,IF(SUM(T$11:T42)&lt;1,1,0),0)</f>
        <v>#REF!</v>
      </c>
      <c r="U43" s="23">
        <v>811.8</v>
      </c>
      <c r="V43" s="23">
        <v>906.8</v>
      </c>
      <c r="W43" s="89" t="e">
        <f>IF(U43&gt;V$3,IF(SUM(W$11:W42)&lt;1,1,0),0)</f>
        <v>#REF!</v>
      </c>
      <c r="X43" s="22">
        <v>15.06</v>
      </c>
      <c r="Y43" s="24">
        <v>29.76</v>
      </c>
      <c r="Z43" s="23">
        <v>944.3</v>
      </c>
      <c r="AA43" s="89" t="e">
        <f>IF(Z43&gt;Z$3,IF(SUM(AA$11:AA42)&lt;1,1,0),0)</f>
        <v>#REF!</v>
      </c>
      <c r="AB43" s="23">
        <v>111.1</v>
      </c>
      <c r="AC43" s="23">
        <v>171.9</v>
      </c>
      <c r="AD43" s="89" t="e">
        <f>IF(AB43&gt;AC$3,IF(SUM(AD$11:AD42)&lt;1,1,0),0)</f>
        <v>#REF!</v>
      </c>
      <c r="AE43" s="24">
        <v>3.84</v>
      </c>
    </row>
    <row r="44" spans="1:31" ht="13.5" customHeight="1">
      <c r="A44" s="3">
        <v>33</v>
      </c>
      <c r="B44" s="28" t="s">
        <v>108</v>
      </c>
      <c r="C44" s="25">
        <v>57.1</v>
      </c>
      <c r="D44" s="29">
        <v>360</v>
      </c>
      <c r="E44" s="30">
        <v>170</v>
      </c>
      <c r="F44" s="30">
        <v>8</v>
      </c>
      <c r="G44" s="30">
        <v>12.7</v>
      </c>
      <c r="H44" s="31">
        <v>18</v>
      </c>
      <c r="I44" s="32">
        <v>72.7</v>
      </c>
      <c r="J44" s="15">
        <v>334.6</v>
      </c>
      <c r="K44" s="15">
        <v>298.60000000000002</v>
      </c>
      <c r="L44" s="15" t="s">
        <v>106</v>
      </c>
      <c r="M44" s="15">
        <v>88</v>
      </c>
      <c r="N44" s="16">
        <v>88</v>
      </c>
      <c r="O44" s="18">
        <v>1.353</v>
      </c>
      <c r="P44" s="19">
        <v>23.7</v>
      </c>
      <c r="Q44" s="20" t="s">
        <v>108</v>
      </c>
      <c r="R44" s="26">
        <v>57.1</v>
      </c>
      <c r="S44" s="23">
        <v>16270</v>
      </c>
      <c r="T44" s="89" t="e">
        <f>IF(S44&gt;S$3,IF(SUM(T$11:T43)&lt;1,1,0),0)</f>
        <v>#REF!</v>
      </c>
      <c r="U44" s="23">
        <v>903.6</v>
      </c>
      <c r="V44" s="23">
        <v>1019</v>
      </c>
      <c r="W44" s="89" t="e">
        <f>IF(U44&gt;V$3,IF(SUM(W$11:W43)&lt;1,1,0),0)</f>
        <v>#REF!</v>
      </c>
      <c r="X44" s="22">
        <v>14.95</v>
      </c>
      <c r="Y44" s="24">
        <v>35.14</v>
      </c>
      <c r="Z44" s="23">
        <v>1043</v>
      </c>
      <c r="AA44" s="89" t="e">
        <f>IF(Z44&gt;Z$3,IF(SUM(AA$11:AA43)&lt;1,1,0),0)</f>
        <v>#REF!</v>
      </c>
      <c r="AB44" s="23">
        <v>122.8</v>
      </c>
      <c r="AC44" s="23">
        <v>191.1</v>
      </c>
      <c r="AD44" s="89" t="e">
        <f>IF(AB44&gt;AC$3,IF(SUM(AD$11:AD43)&lt;1,1,0),0)</f>
        <v>#REF!</v>
      </c>
      <c r="AE44" s="24">
        <v>3.79</v>
      </c>
    </row>
    <row r="45" spans="1:31" ht="13.5" customHeight="1">
      <c r="A45" s="3">
        <v>34</v>
      </c>
      <c r="B45" s="28" t="s">
        <v>109</v>
      </c>
      <c r="C45" s="14">
        <v>66</v>
      </c>
      <c r="D45" s="29">
        <v>364</v>
      </c>
      <c r="E45" s="30">
        <v>172</v>
      </c>
      <c r="F45" s="30">
        <v>9.1999999999999993</v>
      </c>
      <c r="G45" s="30">
        <v>14.7</v>
      </c>
      <c r="H45" s="31">
        <v>18</v>
      </c>
      <c r="I45" s="32">
        <v>84.1</v>
      </c>
      <c r="J45" s="15">
        <v>334.6</v>
      </c>
      <c r="K45" s="15">
        <v>298.60000000000002</v>
      </c>
      <c r="L45" s="15" t="s">
        <v>106</v>
      </c>
      <c r="M45" s="15">
        <v>90</v>
      </c>
      <c r="N45" s="16">
        <v>90</v>
      </c>
      <c r="O45" s="18">
        <v>1.367</v>
      </c>
      <c r="P45" s="19">
        <v>20.69</v>
      </c>
      <c r="Q45" s="20" t="s">
        <v>110</v>
      </c>
      <c r="R45" s="21">
        <v>66</v>
      </c>
      <c r="S45" s="23">
        <v>19050</v>
      </c>
      <c r="T45" s="89" t="e">
        <f>IF(S45&gt;S$3,IF(SUM(T$11:T44)&lt;1,1,0),0)</f>
        <v>#REF!</v>
      </c>
      <c r="U45" s="23">
        <v>1047</v>
      </c>
      <c r="V45" s="23">
        <v>1186</v>
      </c>
      <c r="W45" s="89" t="e">
        <f>IF(U45&gt;V$3,IF(SUM(W$11:W44)&lt;1,1,0),0)</f>
        <v>#REF!</v>
      </c>
      <c r="X45" s="22">
        <v>15.05</v>
      </c>
      <c r="Y45" s="24">
        <v>40.21</v>
      </c>
      <c r="Z45" s="23">
        <v>1251</v>
      </c>
      <c r="AA45" s="89" t="e">
        <f>IF(Z45&gt;Z$3,IF(SUM(AA$11:AA44)&lt;1,1,0),0)</f>
        <v>#REF!</v>
      </c>
      <c r="AB45" s="23">
        <v>145.5</v>
      </c>
      <c r="AC45" s="23">
        <v>226.9</v>
      </c>
      <c r="AD45" s="89" t="e">
        <f>IF(AB45&gt;AC$3,IF(SUM(AD$11:AD44)&lt;1,1,0),0)</f>
        <v>#REF!</v>
      </c>
      <c r="AE45" s="24">
        <v>3.86</v>
      </c>
    </row>
    <row r="46" spans="1:31" ht="13.5" customHeight="1">
      <c r="A46" s="3">
        <v>35</v>
      </c>
      <c r="B46" s="28" t="s">
        <v>111</v>
      </c>
      <c r="C46" s="25">
        <v>57.4</v>
      </c>
      <c r="D46" s="29">
        <v>397</v>
      </c>
      <c r="E46" s="30">
        <v>180</v>
      </c>
      <c r="F46" s="30">
        <v>7</v>
      </c>
      <c r="G46" s="30">
        <v>12</v>
      </c>
      <c r="H46" s="31">
        <v>21</v>
      </c>
      <c r="I46" s="16">
        <v>73.099999999999994</v>
      </c>
      <c r="J46" s="15">
        <v>373</v>
      </c>
      <c r="K46" s="15">
        <v>331</v>
      </c>
      <c r="L46" s="15" t="s">
        <v>106</v>
      </c>
      <c r="M46" s="15">
        <v>94</v>
      </c>
      <c r="N46" s="16">
        <v>98</v>
      </c>
      <c r="O46" s="18">
        <v>1.464</v>
      </c>
      <c r="P46" s="19">
        <v>25.51</v>
      </c>
      <c r="Q46" s="20" t="s">
        <v>112</v>
      </c>
      <c r="R46" s="26">
        <v>57.4</v>
      </c>
      <c r="S46" s="23">
        <v>20290</v>
      </c>
      <c r="T46" s="89" t="e">
        <f>IF(S46&gt;S$3,IF(SUM(T$11:T45)&lt;1,1,0),0)</f>
        <v>#REF!</v>
      </c>
      <c r="U46" s="23">
        <v>1022</v>
      </c>
      <c r="V46" s="23">
        <v>1144</v>
      </c>
      <c r="W46" s="89" t="e">
        <f>IF(U46&gt;V$3,IF(SUM(W$11:W45)&lt;1,1,0),0)</f>
        <v>#REF!</v>
      </c>
      <c r="X46" s="22">
        <v>16.66</v>
      </c>
      <c r="Y46" s="24">
        <v>35.78</v>
      </c>
      <c r="Z46" s="23">
        <v>1171</v>
      </c>
      <c r="AA46" s="89" t="e">
        <f>IF(Z46&gt;Z$3,IF(SUM(AA$11:AA45)&lt;1,1,0),0)</f>
        <v>#REF!</v>
      </c>
      <c r="AB46" s="23">
        <v>130.1</v>
      </c>
      <c r="AC46" s="23">
        <v>202.1</v>
      </c>
      <c r="AD46" s="89" t="e">
        <f>IF(AB46&gt;AC$3,IF(SUM(AD$11:AD45)&lt;1,1,0),0)</f>
        <v>#REF!</v>
      </c>
      <c r="AE46" s="24">
        <v>4</v>
      </c>
    </row>
    <row r="47" spans="1:31" ht="13.5" customHeight="1">
      <c r="A47" s="3">
        <v>36</v>
      </c>
      <c r="B47" s="28" t="s">
        <v>113</v>
      </c>
      <c r="C47" s="25">
        <v>66.3</v>
      </c>
      <c r="D47" s="29">
        <v>400</v>
      </c>
      <c r="E47" s="30">
        <v>180</v>
      </c>
      <c r="F47" s="30">
        <v>8.6</v>
      </c>
      <c r="G47" s="30">
        <v>13.5</v>
      </c>
      <c r="H47" s="31">
        <v>21</v>
      </c>
      <c r="I47" s="32">
        <v>84.5</v>
      </c>
      <c r="J47" s="15">
        <v>373</v>
      </c>
      <c r="K47" s="15">
        <v>331</v>
      </c>
      <c r="L47" s="15" t="s">
        <v>106</v>
      </c>
      <c r="M47" s="15">
        <v>96</v>
      </c>
      <c r="N47" s="16">
        <v>98</v>
      </c>
      <c r="O47" s="18">
        <v>1.4670000000000001</v>
      </c>
      <c r="P47" s="19">
        <v>22.12</v>
      </c>
      <c r="Q47" s="20" t="s">
        <v>113</v>
      </c>
      <c r="R47" s="26">
        <v>66.3</v>
      </c>
      <c r="S47" s="23">
        <v>23130</v>
      </c>
      <c r="T47" s="89" t="e">
        <f>IF(S47&gt;S$3,IF(SUM(T$11:T46)&lt;1,1,0),0)</f>
        <v>#REF!</v>
      </c>
      <c r="U47" s="23">
        <v>1156</v>
      </c>
      <c r="V47" s="23">
        <v>1307</v>
      </c>
      <c r="W47" s="89" t="e">
        <f>IF(U47&gt;V$3,IF(SUM(W$11:W46)&lt;1,1,0),0)</f>
        <v>#REF!</v>
      </c>
      <c r="X47" s="22">
        <v>16.55</v>
      </c>
      <c r="Y47" s="24">
        <v>42.69</v>
      </c>
      <c r="Z47" s="23">
        <v>1318</v>
      </c>
      <c r="AA47" s="89" t="e">
        <f>IF(Z47&gt;Z$3,IF(SUM(AA$11:AA46)&lt;1,1,0),0)</f>
        <v>#REF!</v>
      </c>
      <c r="AB47" s="23">
        <v>146.4</v>
      </c>
      <c r="AC47" s="27">
        <v>229</v>
      </c>
      <c r="AD47" s="89" t="e">
        <f>IF(AB47&gt;AC$3,IF(SUM(AD$11:AD46)&lt;1,1,0),0)</f>
        <v>#REF!</v>
      </c>
      <c r="AE47" s="24">
        <v>3.95</v>
      </c>
    </row>
    <row r="48" spans="1:31" ht="13.5" customHeight="1">
      <c r="A48" s="3">
        <v>37</v>
      </c>
      <c r="B48" s="28" t="s">
        <v>114</v>
      </c>
      <c r="C48" s="25">
        <v>75.7</v>
      </c>
      <c r="D48" s="29">
        <v>404</v>
      </c>
      <c r="E48" s="30">
        <v>182</v>
      </c>
      <c r="F48" s="30">
        <v>9.6999999999999993</v>
      </c>
      <c r="G48" s="30">
        <v>15.5</v>
      </c>
      <c r="H48" s="31">
        <v>21</v>
      </c>
      <c r="I48" s="32">
        <v>96.4</v>
      </c>
      <c r="J48" s="15">
        <v>373</v>
      </c>
      <c r="K48" s="15">
        <v>331</v>
      </c>
      <c r="L48" s="15" t="s">
        <v>106</v>
      </c>
      <c r="M48" s="15">
        <v>96</v>
      </c>
      <c r="N48" s="16">
        <v>100</v>
      </c>
      <c r="O48" s="18">
        <v>1.4810000000000001</v>
      </c>
      <c r="P48" s="19">
        <v>19.57</v>
      </c>
      <c r="Q48" s="20" t="s">
        <v>115</v>
      </c>
      <c r="R48" s="26">
        <v>75.7</v>
      </c>
      <c r="S48" s="23">
        <v>26750</v>
      </c>
      <c r="T48" s="89" t="e">
        <f>IF(S48&gt;S$3,IF(SUM(T$11:T47)&lt;1,1,0),0)</f>
        <v>#REF!</v>
      </c>
      <c r="U48" s="23">
        <v>1324</v>
      </c>
      <c r="V48" s="23">
        <v>1502</v>
      </c>
      <c r="W48" s="89" t="e">
        <f>IF(U48&gt;V$3,IF(SUM(W$11:W47)&lt;1,1,0),0)</f>
        <v>#REF!</v>
      </c>
      <c r="X48" s="22">
        <v>16.66</v>
      </c>
      <c r="Y48" s="24">
        <v>47.98</v>
      </c>
      <c r="Z48" s="23">
        <v>1564</v>
      </c>
      <c r="AA48" s="89" t="e">
        <f>IF(Z48&gt;Z$3,IF(SUM(AA$11:AA47)&lt;1,1,0),0)</f>
        <v>#REF!</v>
      </c>
      <c r="AB48" s="23">
        <v>171.9</v>
      </c>
      <c r="AC48" s="23">
        <v>269.10000000000002</v>
      </c>
      <c r="AD48" s="89" t="e">
        <f>IF(AB48&gt;AC$3,IF(SUM(AD$11:AD47)&lt;1,1,0),0)</f>
        <v>#REF!</v>
      </c>
      <c r="AE48" s="24">
        <v>4.03</v>
      </c>
    </row>
    <row r="49" spans="1:31" ht="13.5" customHeight="1">
      <c r="A49" s="3">
        <v>38</v>
      </c>
      <c r="B49" s="28" t="s">
        <v>116</v>
      </c>
      <c r="C49" s="25">
        <v>67.2</v>
      </c>
      <c r="D49" s="29">
        <v>447</v>
      </c>
      <c r="E49" s="30">
        <v>190</v>
      </c>
      <c r="F49" s="30">
        <v>7.6</v>
      </c>
      <c r="G49" s="30">
        <v>13.1</v>
      </c>
      <c r="H49" s="31">
        <v>21</v>
      </c>
      <c r="I49" s="32">
        <v>85.6</v>
      </c>
      <c r="J49" s="15">
        <v>420.8</v>
      </c>
      <c r="K49" s="15">
        <v>378.8</v>
      </c>
      <c r="L49" s="15" t="s">
        <v>117</v>
      </c>
      <c r="M49" s="15">
        <v>100</v>
      </c>
      <c r="N49" s="16">
        <v>102</v>
      </c>
      <c r="O49" s="18">
        <v>1.603</v>
      </c>
      <c r="P49" s="19">
        <v>23.87</v>
      </c>
      <c r="Q49" s="20" t="s">
        <v>118</v>
      </c>
      <c r="R49" s="26">
        <v>67.2</v>
      </c>
      <c r="S49" s="23">
        <v>29760</v>
      </c>
      <c r="T49" s="89" t="e">
        <f>IF(S49&gt;S$3,IF(SUM(T$11:T48)&lt;1,1,0),0)</f>
        <v>#REF!</v>
      </c>
      <c r="U49" s="23">
        <v>1331</v>
      </c>
      <c r="V49" s="23">
        <v>1494</v>
      </c>
      <c r="W49" s="89" t="e">
        <f>IF(U49&gt;V$3,IF(SUM(W$11:W48)&lt;1,1,0),0)</f>
        <v>#REF!</v>
      </c>
      <c r="X49" s="22">
        <v>18.649999999999999</v>
      </c>
      <c r="Y49" s="24">
        <v>42.26</v>
      </c>
      <c r="Z49" s="23">
        <v>1502</v>
      </c>
      <c r="AA49" s="89" t="e">
        <f>IF(Z49&gt;Z$3,IF(SUM(AA$11:AA48)&lt;1,1,0),0)</f>
        <v>#REF!</v>
      </c>
      <c r="AB49" s="23">
        <v>158.1</v>
      </c>
      <c r="AC49" s="23">
        <v>245.7</v>
      </c>
      <c r="AD49" s="89" t="e">
        <f>IF(AB49&gt;AC$3,IF(SUM(AD$11:AD48)&lt;1,1,0),0)</f>
        <v>#REF!</v>
      </c>
      <c r="AE49" s="24">
        <v>4.1900000000000004</v>
      </c>
    </row>
    <row r="50" spans="1:31" ht="13.5" customHeight="1">
      <c r="A50" s="3">
        <v>39</v>
      </c>
      <c r="B50" s="28" t="s">
        <v>119</v>
      </c>
      <c r="C50" s="25">
        <v>77.599999999999994</v>
      </c>
      <c r="D50" s="29">
        <v>450</v>
      </c>
      <c r="E50" s="30">
        <v>190</v>
      </c>
      <c r="F50" s="30">
        <v>9.4</v>
      </c>
      <c r="G50" s="30">
        <v>14.6</v>
      </c>
      <c r="H50" s="31">
        <v>21</v>
      </c>
      <c r="I50" s="32">
        <v>98.8</v>
      </c>
      <c r="J50" s="15">
        <v>420.8</v>
      </c>
      <c r="K50" s="15">
        <v>378.8</v>
      </c>
      <c r="L50" s="15" t="s">
        <v>117</v>
      </c>
      <c r="M50" s="15">
        <v>100</v>
      </c>
      <c r="N50" s="16">
        <v>102</v>
      </c>
      <c r="O50" s="18">
        <v>1.605</v>
      </c>
      <c r="P50" s="19">
        <v>20.69</v>
      </c>
      <c r="Q50" s="20" t="s">
        <v>119</v>
      </c>
      <c r="R50" s="26">
        <v>77.599999999999994</v>
      </c>
      <c r="S50" s="23">
        <v>33740</v>
      </c>
      <c r="T50" s="89" t="e">
        <f>IF(S50&gt;S$3,IF(SUM(T$11:T49)&lt;1,1,0),0)</f>
        <v>#REF!</v>
      </c>
      <c r="U50" s="23">
        <v>1500</v>
      </c>
      <c r="V50" s="23">
        <v>1702</v>
      </c>
      <c r="W50" s="89" t="e">
        <f>IF(U50&gt;V$3,IF(SUM(W$11:W49)&lt;1,1,0),0)</f>
        <v>#REF!</v>
      </c>
      <c r="X50" s="22">
        <v>18.48</v>
      </c>
      <c r="Y50" s="24">
        <v>50.85</v>
      </c>
      <c r="Z50" s="23">
        <v>1676</v>
      </c>
      <c r="AA50" s="89" t="e">
        <f>IF(Z50&gt;Z$3,IF(SUM(AA$11:AA49)&lt;1,1,0),0)</f>
        <v>#REF!</v>
      </c>
      <c r="AB50" s="23">
        <v>176.4</v>
      </c>
      <c r="AC50" s="23">
        <v>276.39999999999998</v>
      </c>
      <c r="AD50" s="89" t="e">
        <f>IF(AB50&gt;AC$3,IF(SUM(AD$11:AD49)&lt;1,1,0),0)</f>
        <v>#REF!</v>
      </c>
      <c r="AE50" s="24">
        <v>4.12</v>
      </c>
    </row>
    <row r="51" spans="1:31" ht="13.5" customHeight="1">
      <c r="A51" s="3">
        <v>40</v>
      </c>
      <c r="B51" s="28" t="s">
        <v>120</v>
      </c>
      <c r="C51" s="25">
        <v>92.4</v>
      </c>
      <c r="D51" s="29">
        <v>456</v>
      </c>
      <c r="E51" s="30">
        <v>192</v>
      </c>
      <c r="F51" s="30">
        <v>11</v>
      </c>
      <c r="G51" s="30">
        <v>17.600000000000001</v>
      </c>
      <c r="H51" s="31">
        <v>21</v>
      </c>
      <c r="I51" s="33">
        <v>118</v>
      </c>
      <c r="J51" s="15">
        <v>420.8</v>
      </c>
      <c r="K51" s="15">
        <v>378.8</v>
      </c>
      <c r="L51" s="15" t="s">
        <v>117</v>
      </c>
      <c r="M51" s="15">
        <v>102</v>
      </c>
      <c r="N51" s="16">
        <v>104</v>
      </c>
      <c r="O51" s="18">
        <v>1.6220000000000001</v>
      </c>
      <c r="P51" s="19">
        <v>17.559999999999999</v>
      </c>
      <c r="Q51" s="20" t="s">
        <v>121</v>
      </c>
      <c r="R51" s="26">
        <v>92.4</v>
      </c>
      <c r="S51" s="23">
        <v>40920</v>
      </c>
      <c r="T51" s="89" t="e">
        <f>IF(S51&gt;S$3,IF(SUM(T$11:T50)&lt;1,1,0),0)</f>
        <v>#REF!</v>
      </c>
      <c r="U51" s="23">
        <v>1795</v>
      </c>
      <c r="V51" s="23">
        <v>2046</v>
      </c>
      <c r="W51" s="89" t="e">
        <f>IF(U51&gt;V$3,IF(SUM(W$11:W50)&lt;1,1,0),0)</f>
        <v>#REF!</v>
      </c>
      <c r="X51" s="22">
        <v>18.649999999999999</v>
      </c>
      <c r="Y51" s="24">
        <v>59.4</v>
      </c>
      <c r="Z51" s="23">
        <v>2085</v>
      </c>
      <c r="AA51" s="89" t="e">
        <f>IF(Z51&gt;Z$3,IF(SUM(AA$11:AA50)&lt;1,1,0),0)</f>
        <v>#REF!</v>
      </c>
      <c r="AB51" s="23">
        <v>217.2</v>
      </c>
      <c r="AC51" s="27">
        <v>341</v>
      </c>
      <c r="AD51" s="89" t="e">
        <f>IF(AB51&gt;AC$3,IF(SUM(AD$11:AD50)&lt;1,1,0),0)</f>
        <v>#REF!</v>
      </c>
      <c r="AE51" s="24">
        <v>4.21</v>
      </c>
    </row>
    <row r="52" spans="1:31" ht="13.5" customHeight="1">
      <c r="A52" s="3">
        <v>41</v>
      </c>
      <c r="B52" s="28" t="s">
        <v>122</v>
      </c>
      <c r="C52" s="25">
        <v>79.400000000000006</v>
      </c>
      <c r="D52" s="29">
        <v>497</v>
      </c>
      <c r="E52" s="30">
        <v>200</v>
      </c>
      <c r="F52" s="30">
        <v>8.4</v>
      </c>
      <c r="G52" s="30">
        <v>14.5</v>
      </c>
      <c r="H52" s="31">
        <v>21</v>
      </c>
      <c r="I52" s="33">
        <v>101</v>
      </c>
      <c r="J52" s="15">
        <v>468</v>
      </c>
      <c r="K52" s="15">
        <v>426</v>
      </c>
      <c r="L52" s="15" t="s">
        <v>117</v>
      </c>
      <c r="M52" s="15">
        <v>100</v>
      </c>
      <c r="N52" s="16">
        <v>112</v>
      </c>
      <c r="O52" s="18">
        <v>1.7410000000000001</v>
      </c>
      <c r="P52" s="19">
        <v>21.94</v>
      </c>
      <c r="Q52" s="20" t="s">
        <v>123</v>
      </c>
      <c r="R52" s="26">
        <v>79.400000000000006</v>
      </c>
      <c r="S52" s="23">
        <v>42930</v>
      </c>
      <c r="T52" s="89" t="e">
        <f>IF(S52&gt;S$3,IF(SUM(T$11:T51)&lt;1,1,0),0)</f>
        <v>#REF!</v>
      </c>
      <c r="U52" s="23">
        <v>1728</v>
      </c>
      <c r="V52" s="23">
        <v>1946</v>
      </c>
      <c r="W52" s="89" t="e">
        <f>IF(U52&gt;V$3,IF(SUM(W$11:W51)&lt;1,1,0),0)</f>
        <v>#REF!</v>
      </c>
      <c r="X52" s="22">
        <v>20.61</v>
      </c>
      <c r="Y52" s="24">
        <v>50.41</v>
      </c>
      <c r="Z52" s="23">
        <v>1939</v>
      </c>
      <c r="AA52" s="89" t="e">
        <f>IF(Z52&gt;Z$3,IF(SUM(AA$11:AA51)&lt;1,1,0),0)</f>
        <v>#REF!</v>
      </c>
      <c r="AB52" s="23">
        <v>193.9</v>
      </c>
      <c r="AC52" s="23">
        <v>301.60000000000002</v>
      </c>
      <c r="AD52" s="89" t="e">
        <f>IF(AB52&gt;AC$3,IF(SUM(AD$11:AD51)&lt;1,1,0),0)</f>
        <v>#REF!</v>
      </c>
      <c r="AE52" s="24">
        <v>4.38</v>
      </c>
    </row>
    <row r="53" spans="1:31" ht="13.5" customHeight="1">
      <c r="A53" s="3">
        <v>42</v>
      </c>
      <c r="B53" s="28" t="s">
        <v>124</v>
      </c>
      <c r="C53" s="25">
        <v>90.7</v>
      </c>
      <c r="D53" s="29">
        <v>500</v>
      </c>
      <c r="E53" s="30">
        <v>200</v>
      </c>
      <c r="F53" s="30">
        <v>10.199999999999999</v>
      </c>
      <c r="G53" s="30">
        <v>16</v>
      </c>
      <c r="H53" s="31">
        <v>21</v>
      </c>
      <c r="I53" s="33">
        <v>116</v>
      </c>
      <c r="J53" s="15">
        <v>468</v>
      </c>
      <c r="K53" s="15">
        <v>426</v>
      </c>
      <c r="L53" s="15" t="s">
        <v>117</v>
      </c>
      <c r="M53" s="15">
        <v>102</v>
      </c>
      <c r="N53" s="16">
        <v>112</v>
      </c>
      <c r="O53" s="18">
        <v>1.744</v>
      </c>
      <c r="P53" s="19">
        <v>19.23</v>
      </c>
      <c r="Q53" s="20" t="s">
        <v>124</v>
      </c>
      <c r="R53" s="26">
        <v>90.7</v>
      </c>
      <c r="S53" s="23">
        <v>48200</v>
      </c>
      <c r="T53" s="89" t="e">
        <f>IF(S53&gt;S$3,IF(SUM(T$11:T52)&lt;1,1,0),0)</f>
        <v>#REF!</v>
      </c>
      <c r="U53" s="23">
        <v>1928</v>
      </c>
      <c r="V53" s="23">
        <v>2194</v>
      </c>
      <c r="W53" s="89" t="e">
        <f>IF(U53&gt;V$3,IF(SUM(W$11:W52)&lt;1,1,0),0)</f>
        <v>#REF!</v>
      </c>
      <c r="X53" s="22">
        <v>20.43</v>
      </c>
      <c r="Y53" s="24">
        <v>59.87</v>
      </c>
      <c r="Z53" s="23">
        <v>2142</v>
      </c>
      <c r="AA53" s="89" t="e">
        <f>IF(Z53&gt;Z$3,IF(SUM(AA$11:AA52)&lt;1,1,0),0)</f>
        <v>#REF!</v>
      </c>
      <c r="AB53" s="23">
        <v>214.2</v>
      </c>
      <c r="AC53" s="23">
        <v>335.9</v>
      </c>
      <c r="AD53" s="89" t="e">
        <f>IF(AB53&gt;AC$3,IF(SUM(AD$11:AD52)&lt;1,1,0),0)</f>
        <v>#REF!</v>
      </c>
      <c r="AE53" s="24">
        <v>4.3099999999999996</v>
      </c>
    </row>
    <row r="54" spans="1:31" ht="13.5" customHeight="1">
      <c r="A54" s="3">
        <v>43</v>
      </c>
      <c r="B54" s="28" t="s">
        <v>125</v>
      </c>
      <c r="C54" s="25">
        <v>107</v>
      </c>
      <c r="D54" s="29">
        <v>506</v>
      </c>
      <c r="E54" s="30">
        <v>202</v>
      </c>
      <c r="F54" s="30">
        <v>12</v>
      </c>
      <c r="G54" s="30">
        <v>19</v>
      </c>
      <c r="H54" s="31">
        <v>21</v>
      </c>
      <c r="I54" s="33">
        <v>137</v>
      </c>
      <c r="J54" s="15">
        <v>468</v>
      </c>
      <c r="K54" s="15">
        <v>426</v>
      </c>
      <c r="L54" s="15" t="s">
        <v>117</v>
      </c>
      <c r="M54" s="15">
        <v>104</v>
      </c>
      <c r="N54" s="16">
        <v>114</v>
      </c>
      <c r="O54" s="18">
        <v>1.76</v>
      </c>
      <c r="P54" s="19">
        <v>16.399999999999999</v>
      </c>
      <c r="Q54" s="20" t="s">
        <v>126</v>
      </c>
      <c r="R54" s="26">
        <v>107</v>
      </c>
      <c r="S54" s="23">
        <v>57780</v>
      </c>
      <c r="T54" s="89" t="e">
        <f>IF(S54&gt;S$3,IF(SUM(T$11:T53)&lt;1,1,0),0)</f>
        <v>#REF!</v>
      </c>
      <c r="U54" s="23">
        <v>2284</v>
      </c>
      <c r="V54" s="23">
        <v>2613</v>
      </c>
      <c r="W54" s="89" t="e">
        <f>IF(U54&gt;V$3,IF(SUM(W$11:W53)&lt;1,1,0),0)</f>
        <v>#REF!</v>
      </c>
      <c r="X54" s="22">
        <v>20.56</v>
      </c>
      <c r="Y54" s="24">
        <v>70.209999999999994</v>
      </c>
      <c r="Z54" s="23">
        <v>2622</v>
      </c>
      <c r="AA54" s="89" t="e">
        <f>IF(Z54&gt;Z$3,IF(SUM(AA$11:AA53)&lt;1,1,0),0)</f>
        <v>#REF!</v>
      </c>
      <c r="AB54" s="23">
        <v>259.60000000000002</v>
      </c>
      <c r="AC54" s="23">
        <v>408.5</v>
      </c>
      <c r="AD54" s="89" t="e">
        <f>IF(AB54&gt;AC$3,IF(SUM(AD$11:AD53)&lt;1,1,0),0)</f>
        <v>#REF!</v>
      </c>
      <c r="AE54" s="24">
        <v>4.38</v>
      </c>
    </row>
    <row r="55" spans="1:31" ht="13.5" customHeight="1">
      <c r="A55" s="3">
        <v>44</v>
      </c>
      <c r="B55" s="28" t="s">
        <v>127</v>
      </c>
      <c r="C55" s="25">
        <v>92.1</v>
      </c>
      <c r="D55" s="29">
        <v>547</v>
      </c>
      <c r="E55" s="30">
        <v>210</v>
      </c>
      <c r="F55" s="30">
        <v>9</v>
      </c>
      <c r="G55" s="30">
        <v>15.7</v>
      </c>
      <c r="H55" s="31">
        <v>24</v>
      </c>
      <c r="I55" s="33">
        <v>117</v>
      </c>
      <c r="J55" s="15">
        <v>515.6</v>
      </c>
      <c r="K55" s="15">
        <v>467.6</v>
      </c>
      <c r="L55" s="15" t="s">
        <v>117</v>
      </c>
      <c r="M55" s="15">
        <v>106</v>
      </c>
      <c r="N55" s="16">
        <v>122</v>
      </c>
      <c r="O55" s="18">
        <v>1.875</v>
      </c>
      <c r="P55" s="19">
        <v>20.36</v>
      </c>
      <c r="Q55" s="20" t="s">
        <v>128</v>
      </c>
      <c r="R55" s="26">
        <v>92.1</v>
      </c>
      <c r="S55" s="23">
        <v>59980</v>
      </c>
      <c r="T55" s="89" t="e">
        <f>IF(S55&gt;S$3,IF(SUM(T$11:T54)&lt;1,1,0),0)</f>
        <v>#REF!</v>
      </c>
      <c r="U55" s="23">
        <v>2193</v>
      </c>
      <c r="V55" s="23">
        <v>2475</v>
      </c>
      <c r="W55" s="89" t="e">
        <f>IF(U55&gt;V$3,IF(SUM(W$11:W54)&lt;1,1,0),0)</f>
        <v>#REF!</v>
      </c>
      <c r="X55" s="22">
        <v>22.61</v>
      </c>
      <c r="Y55" s="24">
        <v>60.3</v>
      </c>
      <c r="Z55" s="23">
        <v>2432</v>
      </c>
      <c r="AA55" s="89" t="e">
        <f>IF(Z55&gt;Z$3,IF(SUM(AA$11:AA54)&lt;1,1,0),0)</f>
        <v>#REF!</v>
      </c>
      <c r="AB55" s="23">
        <v>231.6</v>
      </c>
      <c r="AC55" s="23">
        <v>361.5</v>
      </c>
      <c r="AD55" s="89" t="e">
        <f>IF(AB55&gt;AC$3,IF(SUM(AD$11:AD54)&lt;1,1,0),0)</f>
        <v>#REF!</v>
      </c>
      <c r="AE55" s="24">
        <v>4.55</v>
      </c>
    </row>
    <row r="56" spans="1:31" ht="13.5" customHeight="1">
      <c r="A56" s="3">
        <v>45</v>
      </c>
      <c r="B56" s="28" t="s">
        <v>129</v>
      </c>
      <c r="C56" s="25">
        <v>106</v>
      </c>
      <c r="D56" s="29">
        <v>550</v>
      </c>
      <c r="E56" s="30">
        <v>210</v>
      </c>
      <c r="F56" s="30">
        <v>11.1</v>
      </c>
      <c r="G56" s="30">
        <v>17.2</v>
      </c>
      <c r="H56" s="31">
        <v>24</v>
      </c>
      <c r="I56" s="33">
        <v>134</v>
      </c>
      <c r="J56" s="15">
        <v>515.6</v>
      </c>
      <c r="K56" s="15">
        <v>467.6</v>
      </c>
      <c r="L56" s="15" t="s">
        <v>117</v>
      </c>
      <c r="M56" s="15">
        <v>110</v>
      </c>
      <c r="N56" s="16">
        <v>122</v>
      </c>
      <c r="O56" s="18">
        <v>1.877</v>
      </c>
      <c r="P56" s="19">
        <v>17.78</v>
      </c>
      <c r="Q56" s="20" t="s">
        <v>130</v>
      </c>
      <c r="R56" s="26">
        <v>106</v>
      </c>
      <c r="S56" s="23">
        <v>67120</v>
      </c>
      <c r="T56" s="89" t="e">
        <f>IF(S56&gt;S$3,IF(SUM(T$11:T55)&lt;1,1,0),0)</f>
        <v>#REF!</v>
      </c>
      <c r="U56" s="23">
        <v>2441</v>
      </c>
      <c r="V56" s="23">
        <v>2787</v>
      </c>
      <c r="W56" s="89" t="e">
        <f>IF(U56&gt;V$3,IF(SUM(W$11:W55)&lt;1,1,0),0)</f>
        <v>#REF!</v>
      </c>
      <c r="X56" s="22">
        <v>22.35</v>
      </c>
      <c r="Y56" s="24">
        <v>72.34</v>
      </c>
      <c r="Z56" s="23">
        <v>2668</v>
      </c>
      <c r="AA56" s="89" t="e">
        <f>IF(Z56&gt;Z$3,IF(SUM(AA$11:AA55)&lt;1,1,0),0)</f>
        <v>#REF!</v>
      </c>
      <c r="AB56" s="23">
        <v>254.1</v>
      </c>
      <c r="AC56" s="23">
        <v>400.5</v>
      </c>
      <c r="AD56" s="89" t="e">
        <f>IF(AB56&gt;AC$3,IF(SUM(AD$11:AD55)&lt;1,1,0),0)</f>
        <v>#REF!</v>
      </c>
      <c r="AE56" s="24">
        <v>4.45</v>
      </c>
    </row>
    <row r="57" spans="1:31" ht="13.5" customHeight="1">
      <c r="A57" s="3">
        <v>46</v>
      </c>
      <c r="B57" s="28" t="s">
        <v>131</v>
      </c>
      <c r="C57" s="25">
        <v>123</v>
      </c>
      <c r="D57" s="29">
        <v>556</v>
      </c>
      <c r="E57" s="30">
        <v>212</v>
      </c>
      <c r="F57" s="30">
        <v>12.7</v>
      </c>
      <c r="G57" s="30">
        <v>20.2</v>
      </c>
      <c r="H57" s="31">
        <v>24</v>
      </c>
      <c r="I57" s="33">
        <v>156</v>
      </c>
      <c r="J57" s="15">
        <v>515.6</v>
      </c>
      <c r="K57" s="15">
        <v>467.6</v>
      </c>
      <c r="L57" s="15" t="s">
        <v>117</v>
      </c>
      <c r="M57" s="15">
        <v>110</v>
      </c>
      <c r="N57" s="16">
        <v>122</v>
      </c>
      <c r="O57" s="18">
        <v>1.893</v>
      </c>
      <c r="P57" s="19">
        <v>15.45</v>
      </c>
      <c r="Q57" s="20" t="s">
        <v>132</v>
      </c>
      <c r="R57" s="26">
        <v>123</v>
      </c>
      <c r="S57" s="23">
        <v>79160</v>
      </c>
      <c r="T57" s="89" t="e">
        <f>IF(S57&gt;S$3,IF(SUM(T$11:T56)&lt;1,1,0),0)</f>
        <v>#REF!</v>
      </c>
      <c r="U57" s="23">
        <v>2847</v>
      </c>
      <c r="V57" s="23">
        <v>3263</v>
      </c>
      <c r="W57" s="89" t="e">
        <f>IF(U57&gt;V$3,IF(SUM(W$11:W56)&lt;1,1,0),0)</f>
        <v>#REF!</v>
      </c>
      <c r="X57" s="22">
        <v>22.52</v>
      </c>
      <c r="Y57" s="24">
        <v>82.69</v>
      </c>
      <c r="Z57" s="23">
        <v>3224</v>
      </c>
      <c r="AA57" s="89" t="e">
        <f>IF(Z57&gt;Z$3,IF(SUM(AA$11:AA56)&lt;1,1,0),0)</f>
        <v>#REF!</v>
      </c>
      <c r="AB57" s="23">
        <v>304.2</v>
      </c>
      <c r="AC57" s="23">
        <v>480.5</v>
      </c>
      <c r="AD57" s="89" t="e">
        <f>IF(AB57&gt;AC$3,IF(SUM(AD$11:AD56)&lt;1,1,0),0)</f>
        <v>#REF!</v>
      </c>
      <c r="AE57" s="24">
        <v>4.55</v>
      </c>
    </row>
    <row r="58" spans="1:31" ht="13.5" customHeight="1">
      <c r="A58" s="3">
        <v>47</v>
      </c>
      <c r="B58" s="28" t="s">
        <v>133</v>
      </c>
      <c r="C58" s="25">
        <v>108</v>
      </c>
      <c r="D58" s="29">
        <v>597</v>
      </c>
      <c r="E58" s="30">
        <v>220</v>
      </c>
      <c r="F58" s="30">
        <v>9.8000000000000007</v>
      </c>
      <c r="G58" s="30">
        <v>17.5</v>
      </c>
      <c r="H58" s="31">
        <v>24</v>
      </c>
      <c r="I58" s="16">
        <v>137</v>
      </c>
      <c r="J58" s="15">
        <v>562</v>
      </c>
      <c r="K58" s="15">
        <v>514</v>
      </c>
      <c r="L58" s="15" t="s">
        <v>134</v>
      </c>
      <c r="M58" s="15">
        <v>114</v>
      </c>
      <c r="N58" s="16">
        <v>118</v>
      </c>
      <c r="O58" s="18">
        <v>2.0129999999999999</v>
      </c>
      <c r="P58" s="19">
        <v>18.72</v>
      </c>
      <c r="Q58" s="20" t="s">
        <v>135</v>
      </c>
      <c r="R58" s="26">
        <v>108</v>
      </c>
      <c r="S58" s="23">
        <v>82920</v>
      </c>
      <c r="T58" s="89" t="e">
        <f>IF(S58&gt;S$3,IF(SUM(T$11:T57)&lt;1,1,0),0)</f>
        <v>#REF!</v>
      </c>
      <c r="U58" s="23">
        <v>2778</v>
      </c>
      <c r="V58" s="23">
        <v>3141</v>
      </c>
      <c r="W58" s="89" t="e">
        <f>IF(U58&gt;V$3,IF(SUM(W$11:W57)&lt;1,1,0),0)</f>
        <v>#REF!</v>
      </c>
      <c r="X58" s="22">
        <v>24.6</v>
      </c>
      <c r="Y58" s="24">
        <v>70.14</v>
      </c>
      <c r="Z58" s="23">
        <v>3116</v>
      </c>
      <c r="AA58" s="89" t="e">
        <f>IF(Z58&gt;Z$3,IF(SUM(AA$11:AA57)&lt;1,1,0),0)</f>
        <v>#REF!</v>
      </c>
      <c r="AB58" s="23">
        <v>283.3</v>
      </c>
      <c r="AC58" s="23">
        <v>442.1</v>
      </c>
      <c r="AD58" s="89" t="e">
        <f>IF(AB58&gt;AC$3,IF(SUM(AD$11:AD57)&lt;1,1,0),0)</f>
        <v>#REF!</v>
      </c>
      <c r="AE58" s="24">
        <v>4.7699999999999996</v>
      </c>
    </row>
    <row r="59" spans="1:31" ht="13.5" customHeight="1">
      <c r="A59" s="3">
        <v>48</v>
      </c>
      <c r="B59" s="28" t="s">
        <v>136</v>
      </c>
      <c r="C59" s="25">
        <v>122</v>
      </c>
      <c r="D59" s="29">
        <v>600</v>
      </c>
      <c r="E59" s="30">
        <v>220</v>
      </c>
      <c r="F59" s="30">
        <v>12</v>
      </c>
      <c r="G59" s="30">
        <v>19</v>
      </c>
      <c r="H59" s="31">
        <v>24</v>
      </c>
      <c r="I59" s="16">
        <v>156</v>
      </c>
      <c r="J59" s="15">
        <v>562</v>
      </c>
      <c r="K59" s="15">
        <v>514</v>
      </c>
      <c r="L59" s="15" t="s">
        <v>134</v>
      </c>
      <c r="M59" s="15">
        <v>116</v>
      </c>
      <c r="N59" s="16">
        <v>118</v>
      </c>
      <c r="O59" s="18">
        <v>2.0150000000000001</v>
      </c>
      <c r="P59" s="19">
        <v>16.45</v>
      </c>
      <c r="Q59" s="20" t="s">
        <v>136</v>
      </c>
      <c r="R59" s="26">
        <v>122</v>
      </c>
      <c r="S59" s="23">
        <v>92080</v>
      </c>
      <c r="T59" s="89" t="e">
        <f>IF(S59&gt;S$3,IF(SUM(T$11:T58)&lt;1,1,0),0)</f>
        <v>#REF!</v>
      </c>
      <c r="U59" s="23">
        <v>3069</v>
      </c>
      <c r="V59" s="23">
        <v>3512</v>
      </c>
      <c r="W59" s="89" t="e">
        <f>IF(U59&gt;V$3,IF(SUM(W$11:W58)&lt;1,1,0),0)</f>
        <v>#REF!</v>
      </c>
      <c r="X59" s="22">
        <v>24.3</v>
      </c>
      <c r="Y59" s="24">
        <v>83.78</v>
      </c>
      <c r="Z59" s="23">
        <v>3387</v>
      </c>
      <c r="AA59" s="89" t="e">
        <f>IF(Z59&gt;Z$3,IF(SUM(AA$11:AA58)&lt;1,1,0),0)</f>
        <v>#REF!</v>
      </c>
      <c r="AB59" s="23">
        <v>307.89999999999998</v>
      </c>
      <c r="AC59" s="23">
        <v>485.6</v>
      </c>
      <c r="AD59" s="89" t="e">
        <f>IF(AB59&gt;AC$3,IF(SUM(AD$11:AD58)&lt;1,1,0),0)</f>
        <v>#REF!</v>
      </c>
      <c r="AE59" s="24">
        <v>4.66</v>
      </c>
    </row>
    <row r="60" spans="1:31" ht="13.5" customHeight="1">
      <c r="A60" s="3">
        <v>49</v>
      </c>
      <c r="B60" s="28" t="s">
        <v>137</v>
      </c>
      <c r="C60" s="25">
        <v>154</v>
      </c>
      <c r="D60" s="29">
        <v>610</v>
      </c>
      <c r="E60" s="30">
        <v>224</v>
      </c>
      <c r="F60" s="30">
        <v>15</v>
      </c>
      <c r="G60" s="30">
        <v>24</v>
      </c>
      <c r="H60" s="31">
        <v>24</v>
      </c>
      <c r="I60" s="33">
        <v>197</v>
      </c>
      <c r="J60" s="15">
        <v>562</v>
      </c>
      <c r="K60" s="15">
        <v>514</v>
      </c>
      <c r="L60" s="15" t="s">
        <v>134</v>
      </c>
      <c r="M60" s="15">
        <v>118</v>
      </c>
      <c r="N60" s="16">
        <v>122</v>
      </c>
      <c r="O60" s="18">
        <v>2.0449999999999999</v>
      </c>
      <c r="P60" s="19">
        <v>13.24</v>
      </c>
      <c r="Q60" s="20" t="s">
        <v>138</v>
      </c>
      <c r="R60" s="26">
        <v>154</v>
      </c>
      <c r="S60" s="23">
        <v>118300</v>
      </c>
      <c r="T60" s="89" t="e">
        <f>IF(S60&gt;S$3,IF(SUM(T$11:T59)&lt;1,1,0),0)</f>
        <v>#REF!</v>
      </c>
      <c r="U60" s="23">
        <v>3879</v>
      </c>
      <c r="V60" s="23">
        <v>4471</v>
      </c>
      <c r="W60" s="89" t="e">
        <f>IF(U60&gt;V$3,IF(SUM(W$11:W59)&lt;1,1,0),0)</f>
        <v>#REF!</v>
      </c>
      <c r="X60" s="22">
        <v>24.52</v>
      </c>
      <c r="Y60" s="34">
        <v>104.4</v>
      </c>
      <c r="Z60" s="23">
        <v>4521</v>
      </c>
      <c r="AA60" s="89" t="e">
        <f>IF(Z60&gt;Z$3,IF(SUM(AA$11:AA59)&lt;1,1,0),0)</f>
        <v>#REF!</v>
      </c>
      <c r="AB60" s="23">
        <v>403.6</v>
      </c>
      <c r="AC60" s="23">
        <v>640.1</v>
      </c>
      <c r="AD60" s="89" t="e">
        <f>IF(AB60&gt;AC$3,IF(SUM(AD$11:AD59)&lt;1,1,0),0)</f>
        <v>#REF!</v>
      </c>
      <c r="AE60" s="24">
        <v>4.79</v>
      </c>
    </row>
    <row r="61" spans="1:31" ht="13.5" customHeight="1">
      <c r="A61" s="3">
        <v>50</v>
      </c>
      <c r="B61" s="28" t="s">
        <v>139</v>
      </c>
      <c r="C61" s="25">
        <v>137</v>
      </c>
      <c r="D61" s="29">
        <v>753</v>
      </c>
      <c r="E61" s="30">
        <v>263</v>
      </c>
      <c r="F61" s="30">
        <v>11.5</v>
      </c>
      <c r="G61" s="30">
        <v>17</v>
      </c>
      <c r="H61" s="31">
        <v>17</v>
      </c>
      <c r="I61" s="33">
        <v>175</v>
      </c>
      <c r="J61" s="15">
        <v>719</v>
      </c>
      <c r="K61" s="15">
        <v>685</v>
      </c>
      <c r="L61" s="15" t="s">
        <v>134</v>
      </c>
      <c r="M61" s="15">
        <v>102</v>
      </c>
      <c r="N61" s="16">
        <v>162</v>
      </c>
      <c r="O61" s="18">
        <v>2.5059999999999998</v>
      </c>
      <c r="P61" s="19">
        <v>18.28</v>
      </c>
      <c r="Q61" s="20" t="s">
        <v>140</v>
      </c>
      <c r="R61" s="26">
        <v>137</v>
      </c>
      <c r="S61" s="23">
        <v>159900</v>
      </c>
      <c r="T61" s="89" t="e">
        <f>IF(S61&gt;S$3,IF(SUM(T$11:T60)&lt;1,1,0),0)</f>
        <v>#REF!</v>
      </c>
      <c r="U61" s="23">
        <v>4246</v>
      </c>
      <c r="V61" s="23">
        <v>4865</v>
      </c>
      <c r="W61" s="89" t="e">
        <f>IF(U61&gt;V$3,IF(SUM(W$11:W60)&lt;1,1,0),0)</f>
        <v>#REF!</v>
      </c>
      <c r="X61" s="22">
        <v>30.26</v>
      </c>
      <c r="Y61" s="24">
        <v>92.9</v>
      </c>
      <c r="Z61" s="23">
        <v>5166</v>
      </c>
      <c r="AA61" s="89" t="e">
        <f>IF(Z61&gt;Z$3,IF(SUM(AA$11:AA60)&lt;1,1,0),0)</f>
        <v>#REF!</v>
      </c>
      <c r="AB61" s="23">
        <v>392.8</v>
      </c>
      <c r="AC61" s="23">
        <v>614.1</v>
      </c>
      <c r="AD61" s="89" t="e">
        <f>IF(AB61&gt;AC$3,IF(SUM(AD$11:AD60)&lt;1,1,0),0)</f>
        <v>#REF!</v>
      </c>
      <c r="AE61" s="24">
        <v>5.44</v>
      </c>
    </row>
    <row r="62" spans="1:31" ht="13.5" customHeight="1">
      <c r="A62" s="3">
        <v>51</v>
      </c>
      <c r="B62" s="28" t="s">
        <v>141</v>
      </c>
      <c r="C62" s="25">
        <v>147</v>
      </c>
      <c r="D62" s="29">
        <v>753</v>
      </c>
      <c r="E62" s="30">
        <v>265</v>
      </c>
      <c r="F62" s="30">
        <v>13.2</v>
      </c>
      <c r="G62" s="30">
        <v>17</v>
      </c>
      <c r="H62" s="31">
        <v>17</v>
      </c>
      <c r="I62" s="33">
        <v>188</v>
      </c>
      <c r="J62" s="15">
        <v>719</v>
      </c>
      <c r="K62" s="15">
        <v>685</v>
      </c>
      <c r="L62" s="15" t="s">
        <v>134</v>
      </c>
      <c r="M62" s="15">
        <v>104</v>
      </c>
      <c r="N62" s="16">
        <v>164</v>
      </c>
      <c r="O62" s="18">
        <v>2.5099999999999998</v>
      </c>
      <c r="P62" s="19">
        <v>17.059999999999999</v>
      </c>
      <c r="Q62" s="20" t="s">
        <v>141</v>
      </c>
      <c r="R62" s="26">
        <v>147</v>
      </c>
      <c r="S62" s="23">
        <v>166100</v>
      </c>
      <c r="T62" s="89" t="e">
        <f>IF(S62&gt;S$3,IF(SUM(T$11:T61)&lt;1,1,0),0)</f>
        <v>#REF!</v>
      </c>
      <c r="U62" s="23">
        <v>4411</v>
      </c>
      <c r="V62" s="23">
        <v>5110</v>
      </c>
      <c r="W62" s="89" t="e">
        <f>IF(U62&gt;V$3,IF(SUM(W$11:W61)&lt;1,1,0),0)</f>
        <v>#REF!</v>
      </c>
      <c r="X62" s="22">
        <v>29.76</v>
      </c>
      <c r="Y62" s="34">
        <v>105.4</v>
      </c>
      <c r="Z62" s="23">
        <v>5289</v>
      </c>
      <c r="AA62" s="89" t="e">
        <f>IF(Z62&gt;Z$3,IF(SUM(AA$11:AA61)&lt;1,1,0),0)</f>
        <v>#REF!</v>
      </c>
      <c r="AB62" s="23">
        <v>399.2</v>
      </c>
      <c r="AC62" s="23">
        <v>630.79999999999995</v>
      </c>
      <c r="AD62" s="89" t="e">
        <f>IF(AB62&gt;AC$3,IF(SUM(AD$11:AD61)&lt;1,1,0),0)</f>
        <v>#REF!</v>
      </c>
      <c r="AE62" s="24">
        <v>5.31</v>
      </c>
    </row>
    <row r="63" spans="1:31" ht="13.5" customHeight="1">
      <c r="A63" s="3">
        <v>52</v>
      </c>
      <c r="B63" s="28" t="s">
        <v>142</v>
      </c>
      <c r="C63" s="25">
        <v>173</v>
      </c>
      <c r="D63" s="29">
        <v>762</v>
      </c>
      <c r="E63" s="30">
        <v>267</v>
      </c>
      <c r="F63" s="30">
        <v>14.4</v>
      </c>
      <c r="G63" s="30">
        <v>21.6</v>
      </c>
      <c r="H63" s="31">
        <v>17</v>
      </c>
      <c r="I63" s="33">
        <v>221</v>
      </c>
      <c r="J63" s="15">
        <v>718.8</v>
      </c>
      <c r="K63" s="15">
        <v>684.8</v>
      </c>
      <c r="L63" s="15" t="s">
        <v>134</v>
      </c>
      <c r="M63" s="15">
        <v>104</v>
      </c>
      <c r="N63" s="16">
        <v>166</v>
      </c>
      <c r="O63" s="18">
        <v>2.5339999999999998</v>
      </c>
      <c r="P63" s="19">
        <v>14.58</v>
      </c>
      <c r="Q63" s="20" t="s">
        <v>143</v>
      </c>
      <c r="R63" s="26">
        <v>173</v>
      </c>
      <c r="S63" s="23">
        <v>205800</v>
      </c>
      <c r="T63" s="89" t="e">
        <f>IF(S63&gt;S$3,IF(SUM(T$11:T62)&lt;1,1,0),0)</f>
        <v>#REF!</v>
      </c>
      <c r="U63" s="23">
        <v>5402</v>
      </c>
      <c r="V63" s="23">
        <v>6218</v>
      </c>
      <c r="W63" s="89" t="e">
        <f>IF(U63&gt;V$3,IF(SUM(W$11:W62)&lt;1,1,0),0)</f>
        <v>#REF!</v>
      </c>
      <c r="X63" s="22">
        <v>30.49</v>
      </c>
      <c r="Y63" s="34">
        <v>116.4</v>
      </c>
      <c r="Z63" s="23">
        <v>6873</v>
      </c>
      <c r="AA63" s="89" t="e">
        <f>IF(Z63&gt;Z$3,IF(SUM(AA$11:AA62)&lt;1,1,0),0)</f>
        <v>#REF!</v>
      </c>
      <c r="AB63" s="23">
        <v>514.9</v>
      </c>
      <c r="AC63" s="23">
        <v>809.9</v>
      </c>
      <c r="AD63" s="89" t="e">
        <f>IF(AB63&gt;AC$3,IF(SUM(AD$11:AD62)&lt;1,1,0),0)</f>
        <v>#REF!</v>
      </c>
      <c r="AE63" s="24">
        <v>5.57</v>
      </c>
    </row>
    <row r="64" spans="1:31" ht="13.5" customHeight="1">
      <c r="A64" s="3">
        <v>53</v>
      </c>
      <c r="B64" s="28" t="s">
        <v>144</v>
      </c>
      <c r="C64" s="25">
        <v>196</v>
      </c>
      <c r="D64" s="29">
        <v>770</v>
      </c>
      <c r="E64" s="30">
        <v>268</v>
      </c>
      <c r="F64" s="30">
        <v>15.6</v>
      </c>
      <c r="G64" s="30">
        <v>25.4</v>
      </c>
      <c r="H64" s="31">
        <v>17</v>
      </c>
      <c r="I64" s="33">
        <v>251</v>
      </c>
      <c r="J64" s="15">
        <v>719.2</v>
      </c>
      <c r="K64" s="15">
        <v>685.2</v>
      </c>
      <c r="L64" s="15" t="s">
        <v>134</v>
      </c>
      <c r="M64" s="15">
        <v>106</v>
      </c>
      <c r="N64" s="16">
        <v>166</v>
      </c>
      <c r="O64" s="18">
        <v>2.552</v>
      </c>
      <c r="P64" s="19">
        <v>12.96</v>
      </c>
      <c r="Q64" s="20" t="s">
        <v>145</v>
      </c>
      <c r="R64" s="26">
        <v>196</v>
      </c>
      <c r="S64" s="23">
        <v>240300</v>
      </c>
      <c r="T64" s="89" t="e">
        <f>IF(S64&gt;S$3,IF(SUM(T$11:T63)&lt;1,1,0),0)</f>
        <v>#REF!</v>
      </c>
      <c r="U64" s="23">
        <v>6241</v>
      </c>
      <c r="V64" s="23">
        <v>7174</v>
      </c>
      <c r="W64" s="89" t="e">
        <f>IF(U64&gt;V$3,IF(SUM(W$11:W63)&lt;1,1,0),0)</f>
        <v>#REF!</v>
      </c>
      <c r="X64" s="22">
        <v>30.95</v>
      </c>
      <c r="Y64" s="34">
        <v>127.3</v>
      </c>
      <c r="Z64" s="23">
        <v>8175</v>
      </c>
      <c r="AA64" s="89" t="e">
        <f>IF(Z64&gt;Z$3,IF(SUM(AA$11:AA63)&lt;1,1,0),0)</f>
        <v>#REF!</v>
      </c>
      <c r="AB64" s="23">
        <v>610.1</v>
      </c>
      <c r="AC64" s="23">
        <v>958.8</v>
      </c>
      <c r="AD64" s="89" t="e">
        <f>IF(AB64&gt;AC$3,IF(SUM(AD$11:AD63)&lt;1,1,0),0)</f>
        <v>#REF!</v>
      </c>
      <c r="AE64" s="24">
        <v>5.71</v>
      </c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</sheetData>
  <sheetProtection selectLockedCells="1"/>
  <mergeCells count="10">
    <mergeCell ref="S7:Y7"/>
    <mergeCell ref="Z7:AE7"/>
    <mergeCell ref="B1:AH1"/>
    <mergeCell ref="B6:C7"/>
    <mergeCell ref="D6:H7"/>
    <mergeCell ref="I6:I7"/>
    <mergeCell ref="J6:N7"/>
    <mergeCell ref="O6:P7"/>
    <mergeCell ref="Q6:R7"/>
    <mergeCell ref="S6:AH6"/>
  </mergeCells>
  <conditionalFormatting sqref="T12:T64">
    <cfRule type="cellIs" dxfId="7" priority="4" operator="equal">
      <formula>1</formula>
    </cfRule>
  </conditionalFormatting>
  <conditionalFormatting sqref="W12:W64">
    <cfRule type="cellIs" dxfId="6" priority="3" operator="equal">
      <formula>1</formula>
    </cfRule>
  </conditionalFormatting>
  <conditionalFormatting sqref="AA12:AA64">
    <cfRule type="cellIs" dxfId="5" priority="2" operator="equal">
      <formula>1</formula>
    </cfRule>
  </conditionalFormatting>
  <conditionalFormatting sqref="AD12:AD64">
    <cfRule type="cellIs" dxfId="4" priority="1" operator="equal">
      <formula>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61"/>
  <sheetViews>
    <sheetView tabSelected="1" zoomScale="85" zoomScaleNormal="85" workbookViewId="0">
      <pane ySplit="11" topLeftCell="A12" activePane="bottomLeft" state="frozen"/>
      <selection pane="bottomLeft" activeCell="AU17" sqref="AU17"/>
    </sheetView>
  </sheetViews>
  <sheetFormatPr baseColWidth="10" defaultColWidth="10.7109375" defaultRowHeight="14.1" customHeight="1"/>
  <cols>
    <col min="1" max="1" width="3.28515625" style="86" hidden="1" customWidth="1"/>
    <col min="2" max="2" width="3.28515625" style="86" customWidth="1"/>
    <col min="3" max="3" width="12.7109375" style="35" customWidth="1"/>
    <col min="4" max="4" width="4.140625" style="3" customWidth="1"/>
    <col min="5" max="8" width="5" style="3" customWidth="1"/>
    <col min="9" max="9" width="5" style="43" customWidth="1"/>
    <col min="10" max="10" width="6.42578125" style="3" customWidth="1"/>
    <col min="11" max="13" width="4.42578125" style="3" customWidth="1"/>
    <col min="14" max="15" width="6" style="3" customWidth="1"/>
    <col min="16" max="17" width="5.5703125" style="3" customWidth="1"/>
    <col min="18" max="18" width="12.7109375" style="35" customWidth="1"/>
    <col min="19" max="19" width="4.7109375" style="3" customWidth="1"/>
    <col min="20" max="20" width="12.7109375" style="139" bestFit="1" customWidth="1"/>
    <col min="21" max="21" width="8.7109375" style="96" hidden="1" customWidth="1"/>
    <col min="22" max="22" width="8.7109375" style="50" hidden="1" customWidth="1"/>
    <col min="23" max="23" width="10.42578125" style="49" bestFit="1" customWidth="1"/>
    <col min="24" max="24" width="9.85546875" style="3" bestFit="1" customWidth="1"/>
    <col min="25" max="25" width="7.42578125" style="3" hidden="1" customWidth="1"/>
    <col min="26" max="26" width="5.42578125" style="3" bestFit="1" customWidth="1"/>
    <col min="27" max="27" width="5.42578125" style="3" customWidth="1"/>
    <col min="28" max="28" width="9.140625" style="86" hidden="1" customWidth="1"/>
    <col min="29" max="29" width="3.5703125" style="120" hidden="1" customWidth="1"/>
    <col min="30" max="30" width="4.7109375" style="126" hidden="1" customWidth="1"/>
    <col min="31" max="31" width="6.28515625" style="130" hidden="1" customWidth="1"/>
    <col min="32" max="32" width="8.85546875" style="35" hidden="1" customWidth="1"/>
    <col min="33" max="33" width="4.85546875" style="3" bestFit="1" customWidth="1"/>
    <col min="34" max="34" width="6.7109375" style="49" bestFit="1" customWidth="1"/>
    <col min="35" max="35" width="8.85546875" style="51" hidden="1" customWidth="1"/>
    <col min="36" max="36" width="5.5703125" style="49" bestFit="1" customWidth="1"/>
    <col min="37" max="37" width="9.7109375" style="51" bestFit="1" customWidth="1"/>
    <col min="38" max="38" width="5.5703125" style="3" bestFit="1" customWidth="1"/>
    <col min="39" max="39" width="7.85546875" style="3" hidden="1" customWidth="1"/>
    <col min="40" max="40" width="4.140625" style="3" customWidth="1"/>
    <col min="41" max="41" width="9.140625" style="86" hidden="1" customWidth="1"/>
    <col min="42" max="42" width="3.5703125" style="120" hidden="1" customWidth="1"/>
    <col min="43" max="43" width="4" style="126" hidden="1" customWidth="1"/>
    <col min="44" max="44" width="9.140625" style="130" hidden="1" customWidth="1"/>
    <col min="45" max="45" width="8.85546875" style="35" hidden="1" customWidth="1"/>
    <col min="46" max="50" width="3.28515625" style="3" customWidth="1"/>
    <col min="51" max="53" width="2.7109375" style="3" customWidth="1"/>
    <col min="54" max="54" width="2.85546875" style="3" customWidth="1"/>
    <col min="55" max="265" width="10.7109375" style="3"/>
    <col min="266" max="266" width="12.7109375" style="3" customWidth="1"/>
    <col min="267" max="267" width="4.140625" style="3" customWidth="1"/>
    <col min="268" max="272" width="5" style="3" customWidth="1"/>
    <col min="273" max="273" width="6.42578125" style="3" customWidth="1"/>
    <col min="274" max="281" width="0" style="3" hidden="1" customWidth="1"/>
    <col min="282" max="282" width="4.7109375" style="3" customWidth="1"/>
    <col min="283" max="283" width="8.140625" style="3" bestFit="1" customWidth="1"/>
    <col min="284" max="284" width="9.7109375" style="3" bestFit="1" customWidth="1"/>
    <col min="285" max="285" width="6.42578125" style="3" bestFit="1" customWidth="1"/>
    <col min="286" max="286" width="7.28515625" style="3" bestFit="1" customWidth="1"/>
    <col min="287" max="287" width="6.28515625" style="3" bestFit="1" customWidth="1"/>
    <col min="288" max="288" width="7.28515625" style="3" bestFit="1" customWidth="1"/>
    <col min="289" max="289" width="4.140625" style="3" customWidth="1"/>
    <col min="290" max="290" width="4.85546875" style="3" bestFit="1" customWidth="1"/>
    <col min="291" max="291" width="6.7109375" style="3" bestFit="1" customWidth="1"/>
    <col min="292" max="292" width="9.7109375" style="3" bestFit="1" customWidth="1"/>
    <col min="293" max="293" width="5.5703125" style="3" bestFit="1" customWidth="1"/>
    <col min="294" max="294" width="7.28515625" style="3" bestFit="1" customWidth="1"/>
    <col min="295" max="295" width="5.5703125" style="3" bestFit="1" customWidth="1"/>
    <col min="296" max="296" width="7.28515625" style="3" bestFit="1" customWidth="1"/>
    <col min="297" max="297" width="4.140625" style="3" customWidth="1"/>
    <col min="298" max="298" width="4.85546875" style="3" bestFit="1" customWidth="1"/>
    <col min="299" max="299" width="7" style="3" bestFit="1" customWidth="1"/>
    <col min="300" max="300" width="7.7109375" style="3" bestFit="1" customWidth="1"/>
    <col min="301" max="306" width="3.28515625" style="3" customWidth="1"/>
    <col min="307" max="309" width="2.7109375" style="3" customWidth="1"/>
    <col min="310" max="310" width="2.85546875" style="3" customWidth="1"/>
    <col min="311" max="521" width="10.7109375" style="3"/>
    <col min="522" max="522" width="12.7109375" style="3" customWidth="1"/>
    <col min="523" max="523" width="4.140625" style="3" customWidth="1"/>
    <col min="524" max="528" width="5" style="3" customWidth="1"/>
    <col min="529" max="529" width="6.42578125" style="3" customWidth="1"/>
    <col min="530" max="537" width="0" style="3" hidden="1" customWidth="1"/>
    <col min="538" max="538" width="4.7109375" style="3" customWidth="1"/>
    <col min="539" max="539" width="8.140625" style="3" bestFit="1" customWidth="1"/>
    <col min="540" max="540" width="9.7109375" style="3" bestFit="1" customWidth="1"/>
    <col min="541" max="541" width="6.42578125" style="3" bestFit="1" customWidth="1"/>
    <col min="542" max="542" width="7.28515625" style="3" bestFit="1" customWidth="1"/>
    <col min="543" max="543" width="6.28515625" style="3" bestFit="1" customWidth="1"/>
    <col min="544" max="544" width="7.28515625" style="3" bestFit="1" customWidth="1"/>
    <col min="545" max="545" width="4.140625" style="3" customWidth="1"/>
    <col min="546" max="546" width="4.85546875" style="3" bestFit="1" customWidth="1"/>
    <col min="547" max="547" width="6.7109375" style="3" bestFit="1" customWidth="1"/>
    <col min="548" max="548" width="9.7109375" style="3" bestFit="1" customWidth="1"/>
    <col min="549" max="549" width="5.5703125" style="3" bestFit="1" customWidth="1"/>
    <col min="550" max="550" width="7.28515625" style="3" bestFit="1" customWidth="1"/>
    <col min="551" max="551" width="5.5703125" style="3" bestFit="1" customWidth="1"/>
    <col min="552" max="552" width="7.28515625" style="3" bestFit="1" customWidth="1"/>
    <col min="553" max="553" width="4.140625" style="3" customWidth="1"/>
    <col min="554" max="554" width="4.85546875" style="3" bestFit="1" customWidth="1"/>
    <col min="555" max="555" width="7" style="3" bestFit="1" customWidth="1"/>
    <col min="556" max="556" width="7.7109375" style="3" bestFit="1" customWidth="1"/>
    <col min="557" max="562" width="3.28515625" style="3" customWidth="1"/>
    <col min="563" max="565" width="2.7109375" style="3" customWidth="1"/>
    <col min="566" max="566" width="2.85546875" style="3" customWidth="1"/>
    <col min="567" max="777" width="10.7109375" style="3"/>
    <col min="778" max="778" width="12.7109375" style="3" customWidth="1"/>
    <col min="779" max="779" width="4.140625" style="3" customWidth="1"/>
    <col min="780" max="784" width="5" style="3" customWidth="1"/>
    <col min="785" max="785" width="6.42578125" style="3" customWidth="1"/>
    <col min="786" max="793" width="0" style="3" hidden="1" customWidth="1"/>
    <col min="794" max="794" width="4.7109375" style="3" customWidth="1"/>
    <col min="795" max="795" width="8.140625" style="3" bestFit="1" customWidth="1"/>
    <col min="796" max="796" width="9.7109375" style="3" bestFit="1" customWidth="1"/>
    <col min="797" max="797" width="6.42578125" style="3" bestFit="1" customWidth="1"/>
    <col min="798" max="798" width="7.28515625" style="3" bestFit="1" customWidth="1"/>
    <col min="799" max="799" width="6.28515625" style="3" bestFit="1" customWidth="1"/>
    <col min="800" max="800" width="7.28515625" style="3" bestFit="1" customWidth="1"/>
    <col min="801" max="801" width="4.140625" style="3" customWidth="1"/>
    <col min="802" max="802" width="4.85546875" style="3" bestFit="1" customWidth="1"/>
    <col min="803" max="803" width="6.7109375" style="3" bestFit="1" customWidth="1"/>
    <col min="804" max="804" width="9.7109375" style="3" bestFit="1" customWidth="1"/>
    <col min="805" max="805" width="5.5703125" style="3" bestFit="1" customWidth="1"/>
    <col min="806" max="806" width="7.28515625" style="3" bestFit="1" customWidth="1"/>
    <col min="807" max="807" width="5.5703125" style="3" bestFit="1" customWidth="1"/>
    <col min="808" max="808" width="7.28515625" style="3" bestFit="1" customWidth="1"/>
    <col min="809" max="809" width="4.140625" style="3" customWidth="1"/>
    <col min="810" max="810" width="4.85546875" style="3" bestFit="1" customWidth="1"/>
    <col min="811" max="811" width="7" style="3" bestFit="1" customWidth="1"/>
    <col min="812" max="812" width="7.7109375" style="3" bestFit="1" customWidth="1"/>
    <col min="813" max="818" width="3.28515625" style="3" customWidth="1"/>
    <col min="819" max="821" width="2.7109375" style="3" customWidth="1"/>
    <col min="822" max="822" width="2.85546875" style="3" customWidth="1"/>
    <col min="823" max="1033" width="10.7109375" style="3"/>
    <col min="1034" max="1034" width="12.7109375" style="3" customWidth="1"/>
    <col min="1035" max="1035" width="4.140625" style="3" customWidth="1"/>
    <col min="1036" max="1040" width="5" style="3" customWidth="1"/>
    <col min="1041" max="1041" width="6.42578125" style="3" customWidth="1"/>
    <col min="1042" max="1049" width="0" style="3" hidden="1" customWidth="1"/>
    <col min="1050" max="1050" width="4.7109375" style="3" customWidth="1"/>
    <col min="1051" max="1051" width="8.140625" style="3" bestFit="1" customWidth="1"/>
    <col min="1052" max="1052" width="9.7109375" style="3" bestFit="1" customWidth="1"/>
    <col min="1053" max="1053" width="6.42578125" style="3" bestFit="1" customWidth="1"/>
    <col min="1054" max="1054" width="7.28515625" style="3" bestFit="1" customWidth="1"/>
    <col min="1055" max="1055" width="6.28515625" style="3" bestFit="1" customWidth="1"/>
    <col min="1056" max="1056" width="7.28515625" style="3" bestFit="1" customWidth="1"/>
    <col min="1057" max="1057" width="4.140625" style="3" customWidth="1"/>
    <col min="1058" max="1058" width="4.85546875" style="3" bestFit="1" customWidth="1"/>
    <col min="1059" max="1059" width="6.7109375" style="3" bestFit="1" customWidth="1"/>
    <col min="1060" max="1060" width="9.7109375" style="3" bestFit="1" customWidth="1"/>
    <col min="1061" max="1061" width="5.5703125" style="3" bestFit="1" customWidth="1"/>
    <col min="1062" max="1062" width="7.28515625" style="3" bestFit="1" customWidth="1"/>
    <col min="1063" max="1063" width="5.5703125" style="3" bestFit="1" customWidth="1"/>
    <col min="1064" max="1064" width="7.28515625" style="3" bestFit="1" customWidth="1"/>
    <col min="1065" max="1065" width="4.140625" style="3" customWidth="1"/>
    <col min="1066" max="1066" width="4.85546875" style="3" bestFit="1" customWidth="1"/>
    <col min="1067" max="1067" width="7" style="3" bestFit="1" customWidth="1"/>
    <col min="1068" max="1068" width="7.7109375" style="3" bestFit="1" customWidth="1"/>
    <col min="1069" max="1074" width="3.28515625" style="3" customWidth="1"/>
    <col min="1075" max="1077" width="2.7109375" style="3" customWidth="1"/>
    <col min="1078" max="1078" width="2.85546875" style="3" customWidth="1"/>
    <col min="1079" max="1289" width="10.7109375" style="3"/>
    <col min="1290" max="1290" width="12.7109375" style="3" customWidth="1"/>
    <col min="1291" max="1291" width="4.140625" style="3" customWidth="1"/>
    <col min="1292" max="1296" width="5" style="3" customWidth="1"/>
    <col min="1297" max="1297" width="6.42578125" style="3" customWidth="1"/>
    <col min="1298" max="1305" width="0" style="3" hidden="1" customWidth="1"/>
    <col min="1306" max="1306" width="4.7109375" style="3" customWidth="1"/>
    <col min="1307" max="1307" width="8.140625" style="3" bestFit="1" customWidth="1"/>
    <col min="1308" max="1308" width="9.7109375" style="3" bestFit="1" customWidth="1"/>
    <col min="1309" max="1309" width="6.42578125" style="3" bestFit="1" customWidth="1"/>
    <col min="1310" max="1310" width="7.28515625" style="3" bestFit="1" customWidth="1"/>
    <col min="1311" max="1311" width="6.28515625" style="3" bestFit="1" customWidth="1"/>
    <col min="1312" max="1312" width="7.28515625" style="3" bestFit="1" customWidth="1"/>
    <col min="1313" max="1313" width="4.140625" style="3" customWidth="1"/>
    <col min="1314" max="1314" width="4.85546875" style="3" bestFit="1" customWidth="1"/>
    <col min="1315" max="1315" width="6.7109375" style="3" bestFit="1" customWidth="1"/>
    <col min="1316" max="1316" width="9.7109375" style="3" bestFit="1" customWidth="1"/>
    <col min="1317" max="1317" width="5.5703125" style="3" bestFit="1" customWidth="1"/>
    <col min="1318" max="1318" width="7.28515625" style="3" bestFit="1" customWidth="1"/>
    <col min="1319" max="1319" width="5.5703125" style="3" bestFit="1" customWidth="1"/>
    <col min="1320" max="1320" width="7.28515625" style="3" bestFit="1" customWidth="1"/>
    <col min="1321" max="1321" width="4.140625" style="3" customWidth="1"/>
    <col min="1322" max="1322" width="4.85546875" style="3" bestFit="1" customWidth="1"/>
    <col min="1323" max="1323" width="7" style="3" bestFit="1" customWidth="1"/>
    <col min="1324" max="1324" width="7.7109375" style="3" bestFit="1" customWidth="1"/>
    <col min="1325" max="1330" width="3.28515625" style="3" customWidth="1"/>
    <col min="1331" max="1333" width="2.7109375" style="3" customWidth="1"/>
    <col min="1334" max="1334" width="2.85546875" style="3" customWidth="1"/>
    <col min="1335" max="1545" width="10.7109375" style="3"/>
    <col min="1546" max="1546" width="12.7109375" style="3" customWidth="1"/>
    <col min="1547" max="1547" width="4.140625" style="3" customWidth="1"/>
    <col min="1548" max="1552" width="5" style="3" customWidth="1"/>
    <col min="1553" max="1553" width="6.42578125" style="3" customWidth="1"/>
    <col min="1554" max="1561" width="0" style="3" hidden="1" customWidth="1"/>
    <col min="1562" max="1562" width="4.7109375" style="3" customWidth="1"/>
    <col min="1563" max="1563" width="8.140625" style="3" bestFit="1" customWidth="1"/>
    <col min="1564" max="1564" width="9.7109375" style="3" bestFit="1" customWidth="1"/>
    <col min="1565" max="1565" width="6.42578125" style="3" bestFit="1" customWidth="1"/>
    <col min="1566" max="1566" width="7.28515625" style="3" bestFit="1" customWidth="1"/>
    <col min="1567" max="1567" width="6.28515625" style="3" bestFit="1" customWidth="1"/>
    <col min="1568" max="1568" width="7.28515625" style="3" bestFit="1" customWidth="1"/>
    <col min="1569" max="1569" width="4.140625" style="3" customWidth="1"/>
    <col min="1570" max="1570" width="4.85546875" style="3" bestFit="1" customWidth="1"/>
    <col min="1571" max="1571" width="6.7109375" style="3" bestFit="1" customWidth="1"/>
    <col min="1572" max="1572" width="9.7109375" style="3" bestFit="1" customWidth="1"/>
    <col min="1573" max="1573" width="5.5703125" style="3" bestFit="1" customWidth="1"/>
    <col min="1574" max="1574" width="7.28515625" style="3" bestFit="1" customWidth="1"/>
    <col min="1575" max="1575" width="5.5703125" style="3" bestFit="1" customWidth="1"/>
    <col min="1576" max="1576" width="7.28515625" style="3" bestFit="1" customWidth="1"/>
    <col min="1577" max="1577" width="4.140625" style="3" customWidth="1"/>
    <col min="1578" max="1578" width="4.85546875" style="3" bestFit="1" customWidth="1"/>
    <col min="1579" max="1579" width="7" style="3" bestFit="1" customWidth="1"/>
    <col min="1580" max="1580" width="7.7109375" style="3" bestFit="1" customWidth="1"/>
    <col min="1581" max="1586" width="3.28515625" style="3" customWidth="1"/>
    <col min="1587" max="1589" width="2.7109375" style="3" customWidth="1"/>
    <col min="1590" max="1590" width="2.85546875" style="3" customWidth="1"/>
    <col min="1591" max="1801" width="10.7109375" style="3"/>
    <col min="1802" max="1802" width="12.7109375" style="3" customWidth="1"/>
    <col min="1803" max="1803" width="4.140625" style="3" customWidth="1"/>
    <col min="1804" max="1808" width="5" style="3" customWidth="1"/>
    <col min="1809" max="1809" width="6.42578125" style="3" customWidth="1"/>
    <col min="1810" max="1817" width="0" style="3" hidden="1" customWidth="1"/>
    <col min="1818" max="1818" width="4.7109375" style="3" customWidth="1"/>
    <col min="1819" max="1819" width="8.140625" style="3" bestFit="1" customWidth="1"/>
    <col min="1820" max="1820" width="9.7109375" style="3" bestFit="1" customWidth="1"/>
    <col min="1821" max="1821" width="6.42578125" style="3" bestFit="1" customWidth="1"/>
    <col min="1822" max="1822" width="7.28515625" style="3" bestFit="1" customWidth="1"/>
    <col min="1823" max="1823" width="6.28515625" style="3" bestFit="1" customWidth="1"/>
    <col min="1824" max="1824" width="7.28515625" style="3" bestFit="1" customWidth="1"/>
    <col min="1825" max="1825" width="4.140625" style="3" customWidth="1"/>
    <col min="1826" max="1826" width="4.85546875" style="3" bestFit="1" customWidth="1"/>
    <col min="1827" max="1827" width="6.7109375" style="3" bestFit="1" customWidth="1"/>
    <col min="1828" max="1828" width="9.7109375" style="3" bestFit="1" customWidth="1"/>
    <col min="1829" max="1829" width="5.5703125" style="3" bestFit="1" customWidth="1"/>
    <col min="1830" max="1830" width="7.28515625" style="3" bestFit="1" customWidth="1"/>
    <col min="1831" max="1831" width="5.5703125" style="3" bestFit="1" customWidth="1"/>
    <col min="1832" max="1832" width="7.28515625" style="3" bestFit="1" customWidth="1"/>
    <col min="1833" max="1833" width="4.140625" style="3" customWidth="1"/>
    <col min="1834" max="1834" width="4.85546875" style="3" bestFit="1" customWidth="1"/>
    <col min="1835" max="1835" width="7" style="3" bestFit="1" customWidth="1"/>
    <col min="1836" max="1836" width="7.7109375" style="3" bestFit="1" customWidth="1"/>
    <col min="1837" max="1842" width="3.28515625" style="3" customWidth="1"/>
    <col min="1843" max="1845" width="2.7109375" style="3" customWidth="1"/>
    <col min="1846" max="1846" width="2.85546875" style="3" customWidth="1"/>
    <col min="1847" max="2057" width="10.7109375" style="3"/>
    <col min="2058" max="2058" width="12.7109375" style="3" customWidth="1"/>
    <col min="2059" max="2059" width="4.140625" style="3" customWidth="1"/>
    <col min="2060" max="2064" width="5" style="3" customWidth="1"/>
    <col min="2065" max="2065" width="6.42578125" style="3" customWidth="1"/>
    <col min="2066" max="2073" width="0" style="3" hidden="1" customWidth="1"/>
    <col min="2074" max="2074" width="4.7109375" style="3" customWidth="1"/>
    <col min="2075" max="2075" width="8.140625" style="3" bestFit="1" customWidth="1"/>
    <col min="2076" max="2076" width="9.7109375" style="3" bestFit="1" customWidth="1"/>
    <col min="2077" max="2077" width="6.42578125" style="3" bestFit="1" customWidth="1"/>
    <col min="2078" max="2078" width="7.28515625" style="3" bestFit="1" customWidth="1"/>
    <col min="2079" max="2079" width="6.28515625" style="3" bestFit="1" customWidth="1"/>
    <col min="2080" max="2080" width="7.28515625" style="3" bestFit="1" customWidth="1"/>
    <col min="2081" max="2081" width="4.140625" style="3" customWidth="1"/>
    <col min="2082" max="2082" width="4.85546875" style="3" bestFit="1" customWidth="1"/>
    <col min="2083" max="2083" width="6.7109375" style="3" bestFit="1" customWidth="1"/>
    <col min="2084" max="2084" width="9.7109375" style="3" bestFit="1" customWidth="1"/>
    <col min="2085" max="2085" width="5.5703125" style="3" bestFit="1" customWidth="1"/>
    <col min="2086" max="2086" width="7.28515625" style="3" bestFit="1" customWidth="1"/>
    <col min="2087" max="2087" width="5.5703125" style="3" bestFit="1" customWidth="1"/>
    <col min="2088" max="2088" width="7.28515625" style="3" bestFit="1" customWidth="1"/>
    <col min="2089" max="2089" width="4.140625" style="3" customWidth="1"/>
    <col min="2090" max="2090" width="4.85546875" style="3" bestFit="1" customWidth="1"/>
    <col min="2091" max="2091" width="7" style="3" bestFit="1" customWidth="1"/>
    <col min="2092" max="2092" width="7.7109375" style="3" bestFit="1" customWidth="1"/>
    <col min="2093" max="2098" width="3.28515625" style="3" customWidth="1"/>
    <col min="2099" max="2101" width="2.7109375" style="3" customWidth="1"/>
    <col min="2102" max="2102" width="2.85546875" style="3" customWidth="1"/>
    <col min="2103" max="2313" width="10.7109375" style="3"/>
    <col min="2314" max="2314" width="12.7109375" style="3" customWidth="1"/>
    <col min="2315" max="2315" width="4.140625" style="3" customWidth="1"/>
    <col min="2316" max="2320" width="5" style="3" customWidth="1"/>
    <col min="2321" max="2321" width="6.42578125" style="3" customWidth="1"/>
    <col min="2322" max="2329" width="0" style="3" hidden="1" customWidth="1"/>
    <col min="2330" max="2330" width="4.7109375" style="3" customWidth="1"/>
    <col min="2331" max="2331" width="8.140625" style="3" bestFit="1" customWidth="1"/>
    <col min="2332" max="2332" width="9.7109375" style="3" bestFit="1" customWidth="1"/>
    <col min="2333" max="2333" width="6.42578125" style="3" bestFit="1" customWidth="1"/>
    <col min="2334" max="2334" width="7.28515625" style="3" bestFit="1" customWidth="1"/>
    <col min="2335" max="2335" width="6.28515625" style="3" bestFit="1" customWidth="1"/>
    <col min="2336" max="2336" width="7.28515625" style="3" bestFit="1" customWidth="1"/>
    <col min="2337" max="2337" width="4.140625" style="3" customWidth="1"/>
    <col min="2338" max="2338" width="4.85546875" style="3" bestFit="1" customWidth="1"/>
    <col min="2339" max="2339" width="6.7109375" style="3" bestFit="1" customWidth="1"/>
    <col min="2340" max="2340" width="9.7109375" style="3" bestFit="1" customWidth="1"/>
    <col min="2341" max="2341" width="5.5703125" style="3" bestFit="1" customWidth="1"/>
    <col min="2342" max="2342" width="7.28515625" style="3" bestFit="1" customWidth="1"/>
    <col min="2343" max="2343" width="5.5703125" style="3" bestFit="1" customWidth="1"/>
    <col min="2344" max="2344" width="7.28515625" style="3" bestFit="1" customWidth="1"/>
    <col min="2345" max="2345" width="4.140625" style="3" customWidth="1"/>
    <col min="2346" max="2346" width="4.85546875" style="3" bestFit="1" customWidth="1"/>
    <col min="2347" max="2347" width="7" style="3" bestFit="1" customWidth="1"/>
    <col min="2348" max="2348" width="7.7109375" style="3" bestFit="1" customWidth="1"/>
    <col min="2349" max="2354" width="3.28515625" style="3" customWidth="1"/>
    <col min="2355" max="2357" width="2.7109375" style="3" customWidth="1"/>
    <col min="2358" max="2358" width="2.85546875" style="3" customWidth="1"/>
    <col min="2359" max="2569" width="10.7109375" style="3"/>
    <col min="2570" max="2570" width="12.7109375" style="3" customWidth="1"/>
    <col min="2571" max="2571" width="4.140625" style="3" customWidth="1"/>
    <col min="2572" max="2576" width="5" style="3" customWidth="1"/>
    <col min="2577" max="2577" width="6.42578125" style="3" customWidth="1"/>
    <col min="2578" max="2585" width="0" style="3" hidden="1" customWidth="1"/>
    <col min="2586" max="2586" width="4.7109375" style="3" customWidth="1"/>
    <col min="2587" max="2587" width="8.140625" style="3" bestFit="1" customWidth="1"/>
    <col min="2588" max="2588" width="9.7109375" style="3" bestFit="1" customWidth="1"/>
    <col min="2589" max="2589" width="6.42578125" style="3" bestFit="1" customWidth="1"/>
    <col min="2590" max="2590" width="7.28515625" style="3" bestFit="1" customWidth="1"/>
    <col min="2591" max="2591" width="6.28515625" style="3" bestFit="1" customWidth="1"/>
    <col min="2592" max="2592" width="7.28515625" style="3" bestFit="1" customWidth="1"/>
    <col min="2593" max="2593" width="4.140625" style="3" customWidth="1"/>
    <col min="2594" max="2594" width="4.85546875" style="3" bestFit="1" customWidth="1"/>
    <col min="2595" max="2595" width="6.7109375" style="3" bestFit="1" customWidth="1"/>
    <col min="2596" max="2596" width="9.7109375" style="3" bestFit="1" customWidth="1"/>
    <col min="2597" max="2597" width="5.5703125" style="3" bestFit="1" customWidth="1"/>
    <col min="2598" max="2598" width="7.28515625" style="3" bestFit="1" customWidth="1"/>
    <col min="2599" max="2599" width="5.5703125" style="3" bestFit="1" customWidth="1"/>
    <col min="2600" max="2600" width="7.28515625" style="3" bestFit="1" customWidth="1"/>
    <col min="2601" max="2601" width="4.140625" style="3" customWidth="1"/>
    <col min="2602" max="2602" width="4.85546875" style="3" bestFit="1" customWidth="1"/>
    <col min="2603" max="2603" width="7" style="3" bestFit="1" customWidth="1"/>
    <col min="2604" max="2604" width="7.7109375" style="3" bestFit="1" customWidth="1"/>
    <col min="2605" max="2610" width="3.28515625" style="3" customWidth="1"/>
    <col min="2611" max="2613" width="2.7109375" style="3" customWidth="1"/>
    <col min="2614" max="2614" width="2.85546875" style="3" customWidth="1"/>
    <col min="2615" max="2825" width="10.7109375" style="3"/>
    <col min="2826" max="2826" width="12.7109375" style="3" customWidth="1"/>
    <col min="2827" max="2827" width="4.140625" style="3" customWidth="1"/>
    <col min="2828" max="2832" width="5" style="3" customWidth="1"/>
    <col min="2833" max="2833" width="6.42578125" style="3" customWidth="1"/>
    <col min="2834" max="2841" width="0" style="3" hidden="1" customWidth="1"/>
    <col min="2842" max="2842" width="4.7109375" style="3" customWidth="1"/>
    <col min="2843" max="2843" width="8.140625" style="3" bestFit="1" customWidth="1"/>
    <col min="2844" max="2844" width="9.7109375" style="3" bestFit="1" customWidth="1"/>
    <col min="2845" max="2845" width="6.42578125" style="3" bestFit="1" customWidth="1"/>
    <col min="2846" max="2846" width="7.28515625" style="3" bestFit="1" customWidth="1"/>
    <col min="2847" max="2847" width="6.28515625" style="3" bestFit="1" customWidth="1"/>
    <col min="2848" max="2848" width="7.28515625" style="3" bestFit="1" customWidth="1"/>
    <col min="2849" max="2849" width="4.140625" style="3" customWidth="1"/>
    <col min="2850" max="2850" width="4.85546875" style="3" bestFit="1" customWidth="1"/>
    <col min="2851" max="2851" width="6.7109375" style="3" bestFit="1" customWidth="1"/>
    <col min="2852" max="2852" width="9.7109375" style="3" bestFit="1" customWidth="1"/>
    <col min="2853" max="2853" width="5.5703125" style="3" bestFit="1" customWidth="1"/>
    <col min="2854" max="2854" width="7.28515625" style="3" bestFit="1" customWidth="1"/>
    <col min="2855" max="2855" width="5.5703125" style="3" bestFit="1" customWidth="1"/>
    <col min="2856" max="2856" width="7.28515625" style="3" bestFit="1" customWidth="1"/>
    <col min="2857" max="2857" width="4.140625" style="3" customWidth="1"/>
    <col min="2858" max="2858" width="4.85546875" style="3" bestFit="1" customWidth="1"/>
    <col min="2859" max="2859" width="7" style="3" bestFit="1" customWidth="1"/>
    <col min="2860" max="2860" width="7.7109375" style="3" bestFit="1" customWidth="1"/>
    <col min="2861" max="2866" width="3.28515625" style="3" customWidth="1"/>
    <col min="2867" max="2869" width="2.7109375" style="3" customWidth="1"/>
    <col min="2870" max="2870" width="2.85546875" style="3" customWidth="1"/>
    <col min="2871" max="3081" width="10.7109375" style="3"/>
    <col min="3082" max="3082" width="12.7109375" style="3" customWidth="1"/>
    <col min="3083" max="3083" width="4.140625" style="3" customWidth="1"/>
    <col min="3084" max="3088" width="5" style="3" customWidth="1"/>
    <col min="3089" max="3089" width="6.42578125" style="3" customWidth="1"/>
    <col min="3090" max="3097" width="0" style="3" hidden="1" customWidth="1"/>
    <col min="3098" max="3098" width="4.7109375" style="3" customWidth="1"/>
    <col min="3099" max="3099" width="8.140625" style="3" bestFit="1" customWidth="1"/>
    <col min="3100" max="3100" width="9.7109375" style="3" bestFit="1" customWidth="1"/>
    <col min="3101" max="3101" width="6.42578125" style="3" bestFit="1" customWidth="1"/>
    <col min="3102" max="3102" width="7.28515625" style="3" bestFit="1" customWidth="1"/>
    <col min="3103" max="3103" width="6.28515625" style="3" bestFit="1" customWidth="1"/>
    <col min="3104" max="3104" width="7.28515625" style="3" bestFit="1" customWidth="1"/>
    <col min="3105" max="3105" width="4.140625" style="3" customWidth="1"/>
    <col min="3106" max="3106" width="4.85546875" style="3" bestFit="1" customWidth="1"/>
    <col min="3107" max="3107" width="6.7109375" style="3" bestFit="1" customWidth="1"/>
    <col min="3108" max="3108" width="9.7109375" style="3" bestFit="1" customWidth="1"/>
    <col min="3109" max="3109" width="5.5703125" style="3" bestFit="1" customWidth="1"/>
    <col min="3110" max="3110" width="7.28515625" style="3" bestFit="1" customWidth="1"/>
    <col min="3111" max="3111" width="5.5703125" style="3" bestFit="1" customWidth="1"/>
    <col min="3112" max="3112" width="7.28515625" style="3" bestFit="1" customWidth="1"/>
    <col min="3113" max="3113" width="4.140625" style="3" customWidth="1"/>
    <col min="3114" max="3114" width="4.85546875" style="3" bestFit="1" customWidth="1"/>
    <col min="3115" max="3115" width="7" style="3" bestFit="1" customWidth="1"/>
    <col min="3116" max="3116" width="7.7109375" style="3" bestFit="1" customWidth="1"/>
    <col min="3117" max="3122" width="3.28515625" style="3" customWidth="1"/>
    <col min="3123" max="3125" width="2.7109375" style="3" customWidth="1"/>
    <col min="3126" max="3126" width="2.85546875" style="3" customWidth="1"/>
    <col min="3127" max="3337" width="10.7109375" style="3"/>
    <col min="3338" max="3338" width="12.7109375" style="3" customWidth="1"/>
    <col min="3339" max="3339" width="4.140625" style="3" customWidth="1"/>
    <col min="3340" max="3344" width="5" style="3" customWidth="1"/>
    <col min="3345" max="3345" width="6.42578125" style="3" customWidth="1"/>
    <col min="3346" max="3353" width="0" style="3" hidden="1" customWidth="1"/>
    <col min="3354" max="3354" width="4.7109375" style="3" customWidth="1"/>
    <col min="3355" max="3355" width="8.140625" style="3" bestFit="1" customWidth="1"/>
    <col min="3356" max="3356" width="9.7109375" style="3" bestFit="1" customWidth="1"/>
    <col min="3357" max="3357" width="6.42578125" style="3" bestFit="1" customWidth="1"/>
    <col min="3358" max="3358" width="7.28515625" style="3" bestFit="1" customWidth="1"/>
    <col min="3359" max="3359" width="6.28515625" style="3" bestFit="1" customWidth="1"/>
    <col min="3360" max="3360" width="7.28515625" style="3" bestFit="1" customWidth="1"/>
    <col min="3361" max="3361" width="4.140625" style="3" customWidth="1"/>
    <col min="3362" max="3362" width="4.85546875" style="3" bestFit="1" customWidth="1"/>
    <col min="3363" max="3363" width="6.7109375" style="3" bestFit="1" customWidth="1"/>
    <col min="3364" max="3364" width="9.7109375" style="3" bestFit="1" customWidth="1"/>
    <col min="3365" max="3365" width="5.5703125" style="3" bestFit="1" customWidth="1"/>
    <col min="3366" max="3366" width="7.28515625" style="3" bestFit="1" customWidth="1"/>
    <col min="3367" max="3367" width="5.5703125" style="3" bestFit="1" customWidth="1"/>
    <col min="3368" max="3368" width="7.28515625" style="3" bestFit="1" customWidth="1"/>
    <col min="3369" max="3369" width="4.140625" style="3" customWidth="1"/>
    <col min="3370" max="3370" width="4.85546875" style="3" bestFit="1" customWidth="1"/>
    <col min="3371" max="3371" width="7" style="3" bestFit="1" customWidth="1"/>
    <col min="3372" max="3372" width="7.7109375" style="3" bestFit="1" customWidth="1"/>
    <col min="3373" max="3378" width="3.28515625" style="3" customWidth="1"/>
    <col min="3379" max="3381" width="2.7109375" style="3" customWidth="1"/>
    <col min="3382" max="3382" width="2.85546875" style="3" customWidth="1"/>
    <col min="3383" max="3593" width="10.7109375" style="3"/>
    <col min="3594" max="3594" width="12.7109375" style="3" customWidth="1"/>
    <col min="3595" max="3595" width="4.140625" style="3" customWidth="1"/>
    <col min="3596" max="3600" width="5" style="3" customWidth="1"/>
    <col min="3601" max="3601" width="6.42578125" style="3" customWidth="1"/>
    <col min="3602" max="3609" width="0" style="3" hidden="1" customWidth="1"/>
    <col min="3610" max="3610" width="4.7109375" style="3" customWidth="1"/>
    <col min="3611" max="3611" width="8.140625" style="3" bestFit="1" customWidth="1"/>
    <col min="3612" max="3612" width="9.7109375" style="3" bestFit="1" customWidth="1"/>
    <col min="3613" max="3613" width="6.42578125" style="3" bestFit="1" customWidth="1"/>
    <col min="3614" max="3614" width="7.28515625" style="3" bestFit="1" customWidth="1"/>
    <col min="3615" max="3615" width="6.28515625" style="3" bestFit="1" customWidth="1"/>
    <col min="3616" max="3616" width="7.28515625" style="3" bestFit="1" customWidth="1"/>
    <col min="3617" max="3617" width="4.140625" style="3" customWidth="1"/>
    <col min="3618" max="3618" width="4.85546875" style="3" bestFit="1" customWidth="1"/>
    <col min="3619" max="3619" width="6.7109375" style="3" bestFit="1" customWidth="1"/>
    <col min="3620" max="3620" width="9.7109375" style="3" bestFit="1" customWidth="1"/>
    <col min="3621" max="3621" width="5.5703125" style="3" bestFit="1" customWidth="1"/>
    <col min="3622" max="3622" width="7.28515625" style="3" bestFit="1" customWidth="1"/>
    <col min="3623" max="3623" width="5.5703125" style="3" bestFit="1" customWidth="1"/>
    <col min="3624" max="3624" width="7.28515625" style="3" bestFit="1" customWidth="1"/>
    <col min="3625" max="3625" width="4.140625" style="3" customWidth="1"/>
    <col min="3626" max="3626" width="4.85546875" style="3" bestFit="1" customWidth="1"/>
    <col min="3627" max="3627" width="7" style="3" bestFit="1" customWidth="1"/>
    <col min="3628" max="3628" width="7.7109375" style="3" bestFit="1" customWidth="1"/>
    <col min="3629" max="3634" width="3.28515625" style="3" customWidth="1"/>
    <col min="3635" max="3637" width="2.7109375" style="3" customWidth="1"/>
    <col min="3638" max="3638" width="2.85546875" style="3" customWidth="1"/>
    <col min="3639" max="3849" width="10.7109375" style="3"/>
    <col min="3850" max="3850" width="12.7109375" style="3" customWidth="1"/>
    <col min="3851" max="3851" width="4.140625" style="3" customWidth="1"/>
    <col min="3852" max="3856" width="5" style="3" customWidth="1"/>
    <col min="3857" max="3857" width="6.42578125" style="3" customWidth="1"/>
    <col min="3858" max="3865" width="0" style="3" hidden="1" customWidth="1"/>
    <col min="3866" max="3866" width="4.7109375" style="3" customWidth="1"/>
    <col min="3867" max="3867" width="8.140625" style="3" bestFit="1" customWidth="1"/>
    <col min="3868" max="3868" width="9.7109375" style="3" bestFit="1" customWidth="1"/>
    <col min="3869" max="3869" width="6.42578125" style="3" bestFit="1" customWidth="1"/>
    <col min="3870" max="3870" width="7.28515625" style="3" bestFit="1" customWidth="1"/>
    <col min="3871" max="3871" width="6.28515625" style="3" bestFit="1" customWidth="1"/>
    <col min="3872" max="3872" width="7.28515625" style="3" bestFit="1" customWidth="1"/>
    <col min="3873" max="3873" width="4.140625" style="3" customWidth="1"/>
    <col min="3874" max="3874" width="4.85546875" style="3" bestFit="1" customWidth="1"/>
    <col min="3875" max="3875" width="6.7109375" style="3" bestFit="1" customWidth="1"/>
    <col min="3876" max="3876" width="9.7109375" style="3" bestFit="1" customWidth="1"/>
    <col min="3877" max="3877" width="5.5703125" style="3" bestFit="1" customWidth="1"/>
    <col min="3878" max="3878" width="7.28515625" style="3" bestFit="1" customWidth="1"/>
    <col min="3879" max="3879" width="5.5703125" style="3" bestFit="1" customWidth="1"/>
    <col min="3880" max="3880" width="7.28515625" style="3" bestFit="1" customWidth="1"/>
    <col min="3881" max="3881" width="4.140625" style="3" customWidth="1"/>
    <col min="3882" max="3882" width="4.85546875" style="3" bestFit="1" customWidth="1"/>
    <col min="3883" max="3883" width="7" style="3" bestFit="1" customWidth="1"/>
    <col min="3884" max="3884" width="7.7109375" style="3" bestFit="1" customWidth="1"/>
    <col min="3885" max="3890" width="3.28515625" style="3" customWidth="1"/>
    <col min="3891" max="3893" width="2.7109375" style="3" customWidth="1"/>
    <col min="3894" max="3894" width="2.85546875" style="3" customWidth="1"/>
    <col min="3895" max="4105" width="10.7109375" style="3"/>
    <col min="4106" max="4106" width="12.7109375" style="3" customWidth="1"/>
    <col min="4107" max="4107" width="4.140625" style="3" customWidth="1"/>
    <col min="4108" max="4112" width="5" style="3" customWidth="1"/>
    <col min="4113" max="4113" width="6.42578125" style="3" customWidth="1"/>
    <col min="4114" max="4121" width="0" style="3" hidden="1" customWidth="1"/>
    <col min="4122" max="4122" width="4.7109375" style="3" customWidth="1"/>
    <col min="4123" max="4123" width="8.140625" style="3" bestFit="1" customWidth="1"/>
    <col min="4124" max="4124" width="9.7109375" style="3" bestFit="1" customWidth="1"/>
    <col min="4125" max="4125" width="6.42578125" style="3" bestFit="1" customWidth="1"/>
    <col min="4126" max="4126" width="7.28515625" style="3" bestFit="1" customWidth="1"/>
    <col min="4127" max="4127" width="6.28515625" style="3" bestFit="1" customWidth="1"/>
    <col min="4128" max="4128" width="7.28515625" style="3" bestFit="1" customWidth="1"/>
    <col min="4129" max="4129" width="4.140625" style="3" customWidth="1"/>
    <col min="4130" max="4130" width="4.85546875" style="3" bestFit="1" customWidth="1"/>
    <col min="4131" max="4131" width="6.7109375" style="3" bestFit="1" customWidth="1"/>
    <col min="4132" max="4132" width="9.7109375" style="3" bestFit="1" customWidth="1"/>
    <col min="4133" max="4133" width="5.5703125" style="3" bestFit="1" customWidth="1"/>
    <col min="4134" max="4134" width="7.28515625" style="3" bestFit="1" customWidth="1"/>
    <col min="4135" max="4135" width="5.5703125" style="3" bestFit="1" customWidth="1"/>
    <col min="4136" max="4136" width="7.28515625" style="3" bestFit="1" customWidth="1"/>
    <col min="4137" max="4137" width="4.140625" style="3" customWidth="1"/>
    <col min="4138" max="4138" width="4.85546875" style="3" bestFit="1" customWidth="1"/>
    <col min="4139" max="4139" width="7" style="3" bestFit="1" customWidth="1"/>
    <col min="4140" max="4140" width="7.7109375" style="3" bestFit="1" customWidth="1"/>
    <col min="4141" max="4146" width="3.28515625" style="3" customWidth="1"/>
    <col min="4147" max="4149" width="2.7109375" style="3" customWidth="1"/>
    <col min="4150" max="4150" width="2.85546875" style="3" customWidth="1"/>
    <col min="4151" max="4361" width="10.7109375" style="3"/>
    <col min="4362" max="4362" width="12.7109375" style="3" customWidth="1"/>
    <col min="4363" max="4363" width="4.140625" style="3" customWidth="1"/>
    <col min="4364" max="4368" width="5" style="3" customWidth="1"/>
    <col min="4369" max="4369" width="6.42578125" style="3" customWidth="1"/>
    <col min="4370" max="4377" width="0" style="3" hidden="1" customWidth="1"/>
    <col min="4378" max="4378" width="4.7109375" style="3" customWidth="1"/>
    <col min="4379" max="4379" width="8.140625" style="3" bestFit="1" customWidth="1"/>
    <col min="4380" max="4380" width="9.7109375" style="3" bestFit="1" customWidth="1"/>
    <col min="4381" max="4381" width="6.42578125" style="3" bestFit="1" customWidth="1"/>
    <col min="4382" max="4382" width="7.28515625" style="3" bestFit="1" customWidth="1"/>
    <col min="4383" max="4383" width="6.28515625" style="3" bestFit="1" customWidth="1"/>
    <col min="4384" max="4384" width="7.28515625" style="3" bestFit="1" customWidth="1"/>
    <col min="4385" max="4385" width="4.140625" style="3" customWidth="1"/>
    <col min="4386" max="4386" width="4.85546875" style="3" bestFit="1" customWidth="1"/>
    <col min="4387" max="4387" width="6.7109375" style="3" bestFit="1" customWidth="1"/>
    <col min="4388" max="4388" width="9.7109375" style="3" bestFit="1" customWidth="1"/>
    <col min="4389" max="4389" width="5.5703125" style="3" bestFit="1" customWidth="1"/>
    <col min="4390" max="4390" width="7.28515625" style="3" bestFit="1" customWidth="1"/>
    <col min="4391" max="4391" width="5.5703125" style="3" bestFit="1" customWidth="1"/>
    <col min="4392" max="4392" width="7.28515625" style="3" bestFit="1" customWidth="1"/>
    <col min="4393" max="4393" width="4.140625" style="3" customWidth="1"/>
    <col min="4394" max="4394" width="4.85546875" style="3" bestFit="1" customWidth="1"/>
    <col min="4395" max="4395" width="7" style="3" bestFit="1" customWidth="1"/>
    <col min="4396" max="4396" width="7.7109375" style="3" bestFit="1" customWidth="1"/>
    <col min="4397" max="4402" width="3.28515625" style="3" customWidth="1"/>
    <col min="4403" max="4405" width="2.7109375" style="3" customWidth="1"/>
    <col min="4406" max="4406" width="2.85546875" style="3" customWidth="1"/>
    <col min="4407" max="4617" width="10.7109375" style="3"/>
    <col min="4618" max="4618" width="12.7109375" style="3" customWidth="1"/>
    <col min="4619" max="4619" width="4.140625" style="3" customWidth="1"/>
    <col min="4620" max="4624" width="5" style="3" customWidth="1"/>
    <col min="4625" max="4625" width="6.42578125" style="3" customWidth="1"/>
    <col min="4626" max="4633" width="0" style="3" hidden="1" customWidth="1"/>
    <col min="4634" max="4634" width="4.7109375" style="3" customWidth="1"/>
    <col min="4635" max="4635" width="8.140625" style="3" bestFit="1" customWidth="1"/>
    <col min="4636" max="4636" width="9.7109375" style="3" bestFit="1" customWidth="1"/>
    <col min="4637" max="4637" width="6.42578125" style="3" bestFit="1" customWidth="1"/>
    <col min="4638" max="4638" width="7.28515625" style="3" bestFit="1" customWidth="1"/>
    <col min="4639" max="4639" width="6.28515625" style="3" bestFit="1" customWidth="1"/>
    <col min="4640" max="4640" width="7.28515625" style="3" bestFit="1" customWidth="1"/>
    <col min="4641" max="4641" width="4.140625" style="3" customWidth="1"/>
    <col min="4642" max="4642" width="4.85546875" style="3" bestFit="1" customWidth="1"/>
    <col min="4643" max="4643" width="6.7109375" style="3" bestFit="1" customWidth="1"/>
    <col min="4644" max="4644" width="9.7109375" style="3" bestFit="1" customWidth="1"/>
    <col min="4645" max="4645" width="5.5703125" style="3" bestFit="1" customWidth="1"/>
    <col min="4646" max="4646" width="7.28515625" style="3" bestFit="1" customWidth="1"/>
    <col min="4647" max="4647" width="5.5703125" style="3" bestFit="1" customWidth="1"/>
    <col min="4648" max="4648" width="7.28515625" style="3" bestFit="1" customWidth="1"/>
    <col min="4649" max="4649" width="4.140625" style="3" customWidth="1"/>
    <col min="4650" max="4650" width="4.85546875" style="3" bestFit="1" customWidth="1"/>
    <col min="4651" max="4651" width="7" style="3" bestFit="1" customWidth="1"/>
    <col min="4652" max="4652" width="7.7109375" style="3" bestFit="1" customWidth="1"/>
    <col min="4653" max="4658" width="3.28515625" style="3" customWidth="1"/>
    <col min="4659" max="4661" width="2.7109375" style="3" customWidth="1"/>
    <col min="4662" max="4662" width="2.85546875" style="3" customWidth="1"/>
    <col min="4663" max="4873" width="10.7109375" style="3"/>
    <col min="4874" max="4874" width="12.7109375" style="3" customWidth="1"/>
    <col min="4875" max="4875" width="4.140625" style="3" customWidth="1"/>
    <col min="4876" max="4880" width="5" style="3" customWidth="1"/>
    <col min="4881" max="4881" width="6.42578125" style="3" customWidth="1"/>
    <col min="4882" max="4889" width="0" style="3" hidden="1" customWidth="1"/>
    <col min="4890" max="4890" width="4.7109375" style="3" customWidth="1"/>
    <col min="4891" max="4891" width="8.140625" style="3" bestFit="1" customWidth="1"/>
    <col min="4892" max="4892" width="9.7109375" style="3" bestFit="1" customWidth="1"/>
    <col min="4893" max="4893" width="6.42578125" style="3" bestFit="1" customWidth="1"/>
    <col min="4894" max="4894" width="7.28515625" style="3" bestFit="1" customWidth="1"/>
    <col min="4895" max="4895" width="6.28515625" style="3" bestFit="1" customWidth="1"/>
    <col min="4896" max="4896" width="7.28515625" style="3" bestFit="1" customWidth="1"/>
    <col min="4897" max="4897" width="4.140625" style="3" customWidth="1"/>
    <col min="4898" max="4898" width="4.85546875" style="3" bestFit="1" customWidth="1"/>
    <col min="4899" max="4899" width="6.7109375" style="3" bestFit="1" customWidth="1"/>
    <col min="4900" max="4900" width="9.7109375" style="3" bestFit="1" customWidth="1"/>
    <col min="4901" max="4901" width="5.5703125" style="3" bestFit="1" customWidth="1"/>
    <col min="4902" max="4902" width="7.28515625" style="3" bestFit="1" customWidth="1"/>
    <col min="4903" max="4903" width="5.5703125" style="3" bestFit="1" customWidth="1"/>
    <col min="4904" max="4904" width="7.28515625" style="3" bestFit="1" customWidth="1"/>
    <col min="4905" max="4905" width="4.140625" style="3" customWidth="1"/>
    <col min="4906" max="4906" width="4.85546875" style="3" bestFit="1" customWidth="1"/>
    <col min="4907" max="4907" width="7" style="3" bestFit="1" customWidth="1"/>
    <col min="4908" max="4908" width="7.7109375" style="3" bestFit="1" customWidth="1"/>
    <col min="4909" max="4914" width="3.28515625" style="3" customWidth="1"/>
    <col min="4915" max="4917" width="2.7109375" style="3" customWidth="1"/>
    <col min="4918" max="4918" width="2.85546875" style="3" customWidth="1"/>
    <col min="4919" max="5129" width="10.7109375" style="3"/>
    <col min="5130" max="5130" width="12.7109375" style="3" customWidth="1"/>
    <col min="5131" max="5131" width="4.140625" style="3" customWidth="1"/>
    <col min="5132" max="5136" width="5" style="3" customWidth="1"/>
    <col min="5137" max="5137" width="6.42578125" style="3" customWidth="1"/>
    <col min="5138" max="5145" width="0" style="3" hidden="1" customWidth="1"/>
    <col min="5146" max="5146" width="4.7109375" style="3" customWidth="1"/>
    <col min="5147" max="5147" width="8.140625" style="3" bestFit="1" customWidth="1"/>
    <col min="5148" max="5148" width="9.7109375" style="3" bestFit="1" customWidth="1"/>
    <col min="5149" max="5149" width="6.42578125" style="3" bestFit="1" customWidth="1"/>
    <col min="5150" max="5150" width="7.28515625" style="3" bestFit="1" customWidth="1"/>
    <col min="5151" max="5151" width="6.28515625" style="3" bestFit="1" customWidth="1"/>
    <col min="5152" max="5152" width="7.28515625" style="3" bestFit="1" customWidth="1"/>
    <col min="5153" max="5153" width="4.140625" style="3" customWidth="1"/>
    <col min="5154" max="5154" width="4.85546875" style="3" bestFit="1" customWidth="1"/>
    <col min="5155" max="5155" width="6.7109375" style="3" bestFit="1" customWidth="1"/>
    <col min="5156" max="5156" width="9.7109375" style="3" bestFit="1" customWidth="1"/>
    <col min="5157" max="5157" width="5.5703125" style="3" bestFit="1" customWidth="1"/>
    <col min="5158" max="5158" width="7.28515625" style="3" bestFit="1" customWidth="1"/>
    <col min="5159" max="5159" width="5.5703125" style="3" bestFit="1" customWidth="1"/>
    <col min="5160" max="5160" width="7.28515625" style="3" bestFit="1" customWidth="1"/>
    <col min="5161" max="5161" width="4.140625" style="3" customWidth="1"/>
    <col min="5162" max="5162" width="4.85546875" style="3" bestFit="1" customWidth="1"/>
    <col min="5163" max="5163" width="7" style="3" bestFit="1" customWidth="1"/>
    <col min="5164" max="5164" width="7.7109375" style="3" bestFit="1" customWidth="1"/>
    <col min="5165" max="5170" width="3.28515625" style="3" customWidth="1"/>
    <col min="5171" max="5173" width="2.7109375" style="3" customWidth="1"/>
    <col min="5174" max="5174" width="2.85546875" style="3" customWidth="1"/>
    <col min="5175" max="5385" width="10.7109375" style="3"/>
    <col min="5386" max="5386" width="12.7109375" style="3" customWidth="1"/>
    <col min="5387" max="5387" width="4.140625" style="3" customWidth="1"/>
    <col min="5388" max="5392" width="5" style="3" customWidth="1"/>
    <col min="5393" max="5393" width="6.42578125" style="3" customWidth="1"/>
    <col min="5394" max="5401" width="0" style="3" hidden="1" customWidth="1"/>
    <col min="5402" max="5402" width="4.7109375" style="3" customWidth="1"/>
    <col min="5403" max="5403" width="8.140625" style="3" bestFit="1" customWidth="1"/>
    <col min="5404" max="5404" width="9.7109375" style="3" bestFit="1" customWidth="1"/>
    <col min="5405" max="5405" width="6.42578125" style="3" bestFit="1" customWidth="1"/>
    <col min="5406" max="5406" width="7.28515625" style="3" bestFit="1" customWidth="1"/>
    <col min="5407" max="5407" width="6.28515625" style="3" bestFit="1" customWidth="1"/>
    <col min="5408" max="5408" width="7.28515625" style="3" bestFit="1" customWidth="1"/>
    <col min="5409" max="5409" width="4.140625" style="3" customWidth="1"/>
    <col min="5410" max="5410" width="4.85546875" style="3" bestFit="1" customWidth="1"/>
    <col min="5411" max="5411" width="6.7109375" style="3" bestFit="1" customWidth="1"/>
    <col min="5412" max="5412" width="9.7109375" style="3" bestFit="1" customWidth="1"/>
    <col min="5413" max="5413" width="5.5703125" style="3" bestFit="1" customWidth="1"/>
    <col min="5414" max="5414" width="7.28515625" style="3" bestFit="1" customWidth="1"/>
    <col min="5415" max="5415" width="5.5703125" style="3" bestFit="1" customWidth="1"/>
    <col min="5416" max="5416" width="7.28515625" style="3" bestFit="1" customWidth="1"/>
    <col min="5417" max="5417" width="4.140625" style="3" customWidth="1"/>
    <col min="5418" max="5418" width="4.85546875" style="3" bestFit="1" customWidth="1"/>
    <col min="5419" max="5419" width="7" style="3" bestFit="1" customWidth="1"/>
    <col min="5420" max="5420" width="7.7109375" style="3" bestFit="1" customWidth="1"/>
    <col min="5421" max="5426" width="3.28515625" style="3" customWidth="1"/>
    <col min="5427" max="5429" width="2.7109375" style="3" customWidth="1"/>
    <col min="5430" max="5430" width="2.85546875" style="3" customWidth="1"/>
    <col min="5431" max="5641" width="10.7109375" style="3"/>
    <col min="5642" max="5642" width="12.7109375" style="3" customWidth="1"/>
    <col min="5643" max="5643" width="4.140625" style="3" customWidth="1"/>
    <col min="5644" max="5648" width="5" style="3" customWidth="1"/>
    <col min="5649" max="5649" width="6.42578125" style="3" customWidth="1"/>
    <col min="5650" max="5657" width="0" style="3" hidden="1" customWidth="1"/>
    <col min="5658" max="5658" width="4.7109375" style="3" customWidth="1"/>
    <col min="5659" max="5659" width="8.140625" style="3" bestFit="1" customWidth="1"/>
    <col min="5660" max="5660" width="9.7109375" style="3" bestFit="1" customWidth="1"/>
    <col min="5661" max="5661" width="6.42578125" style="3" bestFit="1" customWidth="1"/>
    <col min="5662" max="5662" width="7.28515625" style="3" bestFit="1" customWidth="1"/>
    <col min="5663" max="5663" width="6.28515625" style="3" bestFit="1" customWidth="1"/>
    <col min="5664" max="5664" width="7.28515625" style="3" bestFit="1" customWidth="1"/>
    <col min="5665" max="5665" width="4.140625" style="3" customWidth="1"/>
    <col min="5666" max="5666" width="4.85546875" style="3" bestFit="1" customWidth="1"/>
    <col min="5667" max="5667" width="6.7109375" style="3" bestFit="1" customWidth="1"/>
    <col min="5668" max="5668" width="9.7109375" style="3" bestFit="1" customWidth="1"/>
    <col min="5669" max="5669" width="5.5703125" style="3" bestFit="1" customWidth="1"/>
    <col min="5670" max="5670" width="7.28515625" style="3" bestFit="1" customWidth="1"/>
    <col min="5671" max="5671" width="5.5703125" style="3" bestFit="1" customWidth="1"/>
    <col min="5672" max="5672" width="7.28515625" style="3" bestFit="1" customWidth="1"/>
    <col min="5673" max="5673" width="4.140625" style="3" customWidth="1"/>
    <col min="5674" max="5674" width="4.85546875" style="3" bestFit="1" customWidth="1"/>
    <col min="5675" max="5675" width="7" style="3" bestFit="1" customWidth="1"/>
    <col min="5676" max="5676" width="7.7109375" style="3" bestFit="1" customWidth="1"/>
    <col min="5677" max="5682" width="3.28515625" style="3" customWidth="1"/>
    <col min="5683" max="5685" width="2.7109375" style="3" customWidth="1"/>
    <col min="5686" max="5686" width="2.85546875" style="3" customWidth="1"/>
    <col min="5687" max="5897" width="10.7109375" style="3"/>
    <col min="5898" max="5898" width="12.7109375" style="3" customWidth="1"/>
    <col min="5899" max="5899" width="4.140625" style="3" customWidth="1"/>
    <col min="5900" max="5904" width="5" style="3" customWidth="1"/>
    <col min="5905" max="5905" width="6.42578125" style="3" customWidth="1"/>
    <col min="5906" max="5913" width="0" style="3" hidden="1" customWidth="1"/>
    <col min="5914" max="5914" width="4.7109375" style="3" customWidth="1"/>
    <col min="5915" max="5915" width="8.140625" style="3" bestFit="1" customWidth="1"/>
    <col min="5916" max="5916" width="9.7109375" style="3" bestFit="1" customWidth="1"/>
    <col min="5917" max="5917" width="6.42578125" style="3" bestFit="1" customWidth="1"/>
    <col min="5918" max="5918" width="7.28515625" style="3" bestFit="1" customWidth="1"/>
    <col min="5919" max="5919" width="6.28515625" style="3" bestFit="1" customWidth="1"/>
    <col min="5920" max="5920" width="7.28515625" style="3" bestFit="1" customWidth="1"/>
    <col min="5921" max="5921" width="4.140625" style="3" customWidth="1"/>
    <col min="5922" max="5922" width="4.85546875" style="3" bestFit="1" customWidth="1"/>
    <col min="5923" max="5923" width="6.7109375" style="3" bestFit="1" customWidth="1"/>
    <col min="5924" max="5924" width="9.7109375" style="3" bestFit="1" customWidth="1"/>
    <col min="5925" max="5925" width="5.5703125" style="3" bestFit="1" customWidth="1"/>
    <col min="5926" max="5926" width="7.28515625" style="3" bestFit="1" customWidth="1"/>
    <col min="5927" max="5927" width="5.5703125" style="3" bestFit="1" customWidth="1"/>
    <col min="5928" max="5928" width="7.28515625" style="3" bestFit="1" customWidth="1"/>
    <col min="5929" max="5929" width="4.140625" style="3" customWidth="1"/>
    <col min="5930" max="5930" width="4.85546875" style="3" bestFit="1" customWidth="1"/>
    <col min="5931" max="5931" width="7" style="3" bestFit="1" customWidth="1"/>
    <col min="5932" max="5932" width="7.7109375" style="3" bestFit="1" customWidth="1"/>
    <col min="5933" max="5938" width="3.28515625" style="3" customWidth="1"/>
    <col min="5939" max="5941" width="2.7109375" style="3" customWidth="1"/>
    <col min="5942" max="5942" width="2.85546875" style="3" customWidth="1"/>
    <col min="5943" max="6153" width="10.7109375" style="3"/>
    <col min="6154" max="6154" width="12.7109375" style="3" customWidth="1"/>
    <col min="6155" max="6155" width="4.140625" style="3" customWidth="1"/>
    <col min="6156" max="6160" width="5" style="3" customWidth="1"/>
    <col min="6161" max="6161" width="6.42578125" style="3" customWidth="1"/>
    <col min="6162" max="6169" width="0" style="3" hidden="1" customWidth="1"/>
    <col min="6170" max="6170" width="4.7109375" style="3" customWidth="1"/>
    <col min="6171" max="6171" width="8.140625" style="3" bestFit="1" customWidth="1"/>
    <col min="6172" max="6172" width="9.7109375" style="3" bestFit="1" customWidth="1"/>
    <col min="6173" max="6173" width="6.42578125" style="3" bestFit="1" customWidth="1"/>
    <col min="6174" max="6174" width="7.28515625" style="3" bestFit="1" customWidth="1"/>
    <col min="6175" max="6175" width="6.28515625" style="3" bestFit="1" customWidth="1"/>
    <col min="6176" max="6176" width="7.28515625" style="3" bestFit="1" customWidth="1"/>
    <col min="6177" max="6177" width="4.140625" style="3" customWidth="1"/>
    <col min="6178" max="6178" width="4.85546875" style="3" bestFit="1" customWidth="1"/>
    <col min="6179" max="6179" width="6.7109375" style="3" bestFit="1" customWidth="1"/>
    <col min="6180" max="6180" width="9.7109375" style="3" bestFit="1" customWidth="1"/>
    <col min="6181" max="6181" width="5.5703125" style="3" bestFit="1" customWidth="1"/>
    <col min="6182" max="6182" width="7.28515625" style="3" bestFit="1" customWidth="1"/>
    <col min="6183" max="6183" width="5.5703125" style="3" bestFit="1" customWidth="1"/>
    <col min="6184" max="6184" width="7.28515625" style="3" bestFit="1" customWidth="1"/>
    <col min="6185" max="6185" width="4.140625" style="3" customWidth="1"/>
    <col min="6186" max="6186" width="4.85546875" style="3" bestFit="1" customWidth="1"/>
    <col min="6187" max="6187" width="7" style="3" bestFit="1" customWidth="1"/>
    <col min="6188" max="6188" width="7.7109375" style="3" bestFit="1" customWidth="1"/>
    <col min="6189" max="6194" width="3.28515625" style="3" customWidth="1"/>
    <col min="6195" max="6197" width="2.7109375" style="3" customWidth="1"/>
    <col min="6198" max="6198" width="2.85546875" style="3" customWidth="1"/>
    <col min="6199" max="6409" width="10.7109375" style="3"/>
    <col min="6410" max="6410" width="12.7109375" style="3" customWidth="1"/>
    <col min="6411" max="6411" width="4.140625" style="3" customWidth="1"/>
    <col min="6412" max="6416" width="5" style="3" customWidth="1"/>
    <col min="6417" max="6417" width="6.42578125" style="3" customWidth="1"/>
    <col min="6418" max="6425" width="0" style="3" hidden="1" customWidth="1"/>
    <col min="6426" max="6426" width="4.7109375" style="3" customWidth="1"/>
    <col min="6427" max="6427" width="8.140625" style="3" bestFit="1" customWidth="1"/>
    <col min="6428" max="6428" width="9.7109375" style="3" bestFit="1" customWidth="1"/>
    <col min="6429" max="6429" width="6.42578125" style="3" bestFit="1" customWidth="1"/>
    <col min="6430" max="6430" width="7.28515625" style="3" bestFit="1" customWidth="1"/>
    <col min="6431" max="6431" width="6.28515625" style="3" bestFit="1" customWidth="1"/>
    <col min="6432" max="6432" width="7.28515625" style="3" bestFit="1" customWidth="1"/>
    <col min="6433" max="6433" width="4.140625" style="3" customWidth="1"/>
    <col min="6434" max="6434" width="4.85546875" style="3" bestFit="1" customWidth="1"/>
    <col min="6435" max="6435" width="6.7109375" style="3" bestFit="1" customWidth="1"/>
    <col min="6436" max="6436" width="9.7109375" style="3" bestFit="1" customWidth="1"/>
    <col min="6437" max="6437" width="5.5703125" style="3" bestFit="1" customWidth="1"/>
    <col min="6438" max="6438" width="7.28515625" style="3" bestFit="1" customWidth="1"/>
    <col min="6439" max="6439" width="5.5703125" style="3" bestFit="1" customWidth="1"/>
    <col min="6440" max="6440" width="7.28515625" style="3" bestFit="1" customWidth="1"/>
    <col min="6441" max="6441" width="4.140625" style="3" customWidth="1"/>
    <col min="6442" max="6442" width="4.85546875" style="3" bestFit="1" customWidth="1"/>
    <col min="6443" max="6443" width="7" style="3" bestFit="1" customWidth="1"/>
    <col min="6444" max="6444" width="7.7109375" style="3" bestFit="1" customWidth="1"/>
    <col min="6445" max="6450" width="3.28515625" style="3" customWidth="1"/>
    <col min="6451" max="6453" width="2.7109375" style="3" customWidth="1"/>
    <col min="6454" max="6454" width="2.85546875" style="3" customWidth="1"/>
    <col min="6455" max="6665" width="10.7109375" style="3"/>
    <col min="6666" max="6666" width="12.7109375" style="3" customWidth="1"/>
    <col min="6667" max="6667" width="4.140625" style="3" customWidth="1"/>
    <col min="6668" max="6672" width="5" style="3" customWidth="1"/>
    <col min="6673" max="6673" width="6.42578125" style="3" customWidth="1"/>
    <col min="6674" max="6681" width="0" style="3" hidden="1" customWidth="1"/>
    <col min="6682" max="6682" width="4.7109375" style="3" customWidth="1"/>
    <col min="6683" max="6683" width="8.140625" style="3" bestFit="1" customWidth="1"/>
    <col min="6684" max="6684" width="9.7109375" style="3" bestFit="1" customWidth="1"/>
    <col min="6685" max="6685" width="6.42578125" style="3" bestFit="1" customWidth="1"/>
    <col min="6686" max="6686" width="7.28515625" style="3" bestFit="1" customWidth="1"/>
    <col min="6687" max="6687" width="6.28515625" style="3" bestFit="1" customWidth="1"/>
    <col min="6688" max="6688" width="7.28515625" style="3" bestFit="1" customWidth="1"/>
    <col min="6689" max="6689" width="4.140625" style="3" customWidth="1"/>
    <col min="6690" max="6690" width="4.85546875" style="3" bestFit="1" customWidth="1"/>
    <col min="6691" max="6691" width="6.7109375" style="3" bestFit="1" customWidth="1"/>
    <col min="6692" max="6692" width="9.7109375" style="3" bestFit="1" customWidth="1"/>
    <col min="6693" max="6693" width="5.5703125" style="3" bestFit="1" customWidth="1"/>
    <col min="6694" max="6694" width="7.28515625" style="3" bestFit="1" customWidth="1"/>
    <col min="6695" max="6695" width="5.5703125" style="3" bestFit="1" customWidth="1"/>
    <col min="6696" max="6696" width="7.28515625" style="3" bestFit="1" customWidth="1"/>
    <col min="6697" max="6697" width="4.140625" style="3" customWidth="1"/>
    <col min="6698" max="6698" width="4.85546875" style="3" bestFit="1" customWidth="1"/>
    <col min="6699" max="6699" width="7" style="3" bestFit="1" customWidth="1"/>
    <col min="6700" max="6700" width="7.7109375" style="3" bestFit="1" customWidth="1"/>
    <col min="6701" max="6706" width="3.28515625" style="3" customWidth="1"/>
    <col min="6707" max="6709" width="2.7109375" style="3" customWidth="1"/>
    <col min="6710" max="6710" width="2.85546875" style="3" customWidth="1"/>
    <col min="6711" max="6921" width="10.7109375" style="3"/>
    <col min="6922" max="6922" width="12.7109375" style="3" customWidth="1"/>
    <col min="6923" max="6923" width="4.140625" style="3" customWidth="1"/>
    <col min="6924" max="6928" width="5" style="3" customWidth="1"/>
    <col min="6929" max="6929" width="6.42578125" style="3" customWidth="1"/>
    <col min="6930" max="6937" width="0" style="3" hidden="1" customWidth="1"/>
    <col min="6938" max="6938" width="4.7109375" style="3" customWidth="1"/>
    <col min="6939" max="6939" width="8.140625" style="3" bestFit="1" customWidth="1"/>
    <col min="6940" max="6940" width="9.7109375" style="3" bestFit="1" customWidth="1"/>
    <col min="6941" max="6941" width="6.42578125" style="3" bestFit="1" customWidth="1"/>
    <col min="6942" max="6942" width="7.28515625" style="3" bestFit="1" customWidth="1"/>
    <col min="6943" max="6943" width="6.28515625" style="3" bestFit="1" customWidth="1"/>
    <col min="6944" max="6944" width="7.28515625" style="3" bestFit="1" customWidth="1"/>
    <col min="6945" max="6945" width="4.140625" style="3" customWidth="1"/>
    <col min="6946" max="6946" width="4.85546875" style="3" bestFit="1" customWidth="1"/>
    <col min="6947" max="6947" width="6.7109375" style="3" bestFit="1" customWidth="1"/>
    <col min="6948" max="6948" width="9.7109375" style="3" bestFit="1" customWidth="1"/>
    <col min="6949" max="6949" width="5.5703125" style="3" bestFit="1" customWidth="1"/>
    <col min="6950" max="6950" width="7.28515625" style="3" bestFit="1" customWidth="1"/>
    <col min="6951" max="6951" width="5.5703125" style="3" bestFit="1" customWidth="1"/>
    <col min="6952" max="6952" width="7.28515625" style="3" bestFit="1" customWidth="1"/>
    <col min="6953" max="6953" width="4.140625" style="3" customWidth="1"/>
    <col min="6954" max="6954" width="4.85546875" style="3" bestFit="1" customWidth="1"/>
    <col min="6955" max="6955" width="7" style="3" bestFit="1" customWidth="1"/>
    <col min="6956" max="6956" width="7.7109375" style="3" bestFit="1" customWidth="1"/>
    <col min="6957" max="6962" width="3.28515625" style="3" customWidth="1"/>
    <col min="6963" max="6965" width="2.7109375" style="3" customWidth="1"/>
    <col min="6966" max="6966" width="2.85546875" style="3" customWidth="1"/>
    <col min="6967" max="7177" width="10.7109375" style="3"/>
    <col min="7178" max="7178" width="12.7109375" style="3" customWidth="1"/>
    <col min="7179" max="7179" width="4.140625" style="3" customWidth="1"/>
    <col min="7180" max="7184" width="5" style="3" customWidth="1"/>
    <col min="7185" max="7185" width="6.42578125" style="3" customWidth="1"/>
    <col min="7186" max="7193" width="0" style="3" hidden="1" customWidth="1"/>
    <col min="7194" max="7194" width="4.7109375" style="3" customWidth="1"/>
    <col min="7195" max="7195" width="8.140625" style="3" bestFit="1" customWidth="1"/>
    <col min="7196" max="7196" width="9.7109375" style="3" bestFit="1" customWidth="1"/>
    <col min="7197" max="7197" width="6.42578125" style="3" bestFit="1" customWidth="1"/>
    <col min="7198" max="7198" width="7.28515625" style="3" bestFit="1" customWidth="1"/>
    <col min="7199" max="7199" width="6.28515625" style="3" bestFit="1" customWidth="1"/>
    <col min="7200" max="7200" width="7.28515625" style="3" bestFit="1" customWidth="1"/>
    <col min="7201" max="7201" width="4.140625" style="3" customWidth="1"/>
    <col min="7202" max="7202" width="4.85546875" style="3" bestFit="1" customWidth="1"/>
    <col min="7203" max="7203" width="6.7109375" style="3" bestFit="1" customWidth="1"/>
    <col min="7204" max="7204" width="9.7109375" style="3" bestFit="1" customWidth="1"/>
    <col min="7205" max="7205" width="5.5703125" style="3" bestFit="1" customWidth="1"/>
    <col min="7206" max="7206" width="7.28515625" style="3" bestFit="1" customWidth="1"/>
    <col min="7207" max="7207" width="5.5703125" style="3" bestFit="1" customWidth="1"/>
    <col min="7208" max="7208" width="7.28515625" style="3" bestFit="1" customWidth="1"/>
    <col min="7209" max="7209" width="4.140625" style="3" customWidth="1"/>
    <col min="7210" max="7210" width="4.85546875" style="3" bestFit="1" customWidth="1"/>
    <col min="7211" max="7211" width="7" style="3" bestFit="1" customWidth="1"/>
    <col min="7212" max="7212" width="7.7109375" style="3" bestFit="1" customWidth="1"/>
    <col min="7213" max="7218" width="3.28515625" style="3" customWidth="1"/>
    <col min="7219" max="7221" width="2.7109375" style="3" customWidth="1"/>
    <col min="7222" max="7222" width="2.85546875" style="3" customWidth="1"/>
    <col min="7223" max="7433" width="10.7109375" style="3"/>
    <col min="7434" max="7434" width="12.7109375" style="3" customWidth="1"/>
    <col min="7435" max="7435" width="4.140625" style="3" customWidth="1"/>
    <col min="7436" max="7440" width="5" style="3" customWidth="1"/>
    <col min="7441" max="7441" width="6.42578125" style="3" customWidth="1"/>
    <col min="7442" max="7449" width="0" style="3" hidden="1" customWidth="1"/>
    <col min="7450" max="7450" width="4.7109375" style="3" customWidth="1"/>
    <col min="7451" max="7451" width="8.140625" style="3" bestFit="1" customWidth="1"/>
    <col min="7452" max="7452" width="9.7109375" style="3" bestFit="1" customWidth="1"/>
    <col min="7453" max="7453" width="6.42578125" style="3" bestFit="1" customWidth="1"/>
    <col min="7454" max="7454" width="7.28515625" style="3" bestFit="1" customWidth="1"/>
    <col min="7455" max="7455" width="6.28515625" style="3" bestFit="1" customWidth="1"/>
    <col min="7456" max="7456" width="7.28515625" style="3" bestFit="1" customWidth="1"/>
    <col min="7457" max="7457" width="4.140625" style="3" customWidth="1"/>
    <col min="7458" max="7458" width="4.85546875" style="3" bestFit="1" customWidth="1"/>
    <col min="7459" max="7459" width="6.7109375" style="3" bestFit="1" customWidth="1"/>
    <col min="7460" max="7460" width="9.7109375" style="3" bestFit="1" customWidth="1"/>
    <col min="7461" max="7461" width="5.5703125" style="3" bestFit="1" customWidth="1"/>
    <col min="7462" max="7462" width="7.28515625" style="3" bestFit="1" customWidth="1"/>
    <col min="7463" max="7463" width="5.5703125" style="3" bestFit="1" customWidth="1"/>
    <col min="7464" max="7464" width="7.28515625" style="3" bestFit="1" customWidth="1"/>
    <col min="7465" max="7465" width="4.140625" style="3" customWidth="1"/>
    <col min="7466" max="7466" width="4.85546875" style="3" bestFit="1" customWidth="1"/>
    <col min="7467" max="7467" width="7" style="3" bestFit="1" customWidth="1"/>
    <col min="7468" max="7468" width="7.7109375" style="3" bestFit="1" customWidth="1"/>
    <col min="7469" max="7474" width="3.28515625" style="3" customWidth="1"/>
    <col min="7475" max="7477" width="2.7109375" style="3" customWidth="1"/>
    <col min="7478" max="7478" width="2.85546875" style="3" customWidth="1"/>
    <col min="7479" max="7689" width="10.7109375" style="3"/>
    <col min="7690" max="7690" width="12.7109375" style="3" customWidth="1"/>
    <col min="7691" max="7691" width="4.140625" style="3" customWidth="1"/>
    <col min="7692" max="7696" width="5" style="3" customWidth="1"/>
    <col min="7697" max="7697" width="6.42578125" style="3" customWidth="1"/>
    <col min="7698" max="7705" width="0" style="3" hidden="1" customWidth="1"/>
    <col min="7706" max="7706" width="4.7109375" style="3" customWidth="1"/>
    <col min="7707" max="7707" width="8.140625" style="3" bestFit="1" customWidth="1"/>
    <col min="7708" max="7708" width="9.7109375" style="3" bestFit="1" customWidth="1"/>
    <col min="7709" max="7709" width="6.42578125" style="3" bestFit="1" customWidth="1"/>
    <col min="7710" max="7710" width="7.28515625" style="3" bestFit="1" customWidth="1"/>
    <col min="7711" max="7711" width="6.28515625" style="3" bestFit="1" customWidth="1"/>
    <col min="7712" max="7712" width="7.28515625" style="3" bestFit="1" customWidth="1"/>
    <col min="7713" max="7713" width="4.140625" style="3" customWidth="1"/>
    <col min="7714" max="7714" width="4.85546875" style="3" bestFit="1" customWidth="1"/>
    <col min="7715" max="7715" width="6.7109375" style="3" bestFit="1" customWidth="1"/>
    <col min="7716" max="7716" width="9.7109375" style="3" bestFit="1" customWidth="1"/>
    <col min="7717" max="7717" width="5.5703125" style="3" bestFit="1" customWidth="1"/>
    <col min="7718" max="7718" width="7.28515625" style="3" bestFit="1" customWidth="1"/>
    <col min="7719" max="7719" width="5.5703125" style="3" bestFit="1" customWidth="1"/>
    <col min="7720" max="7720" width="7.28515625" style="3" bestFit="1" customWidth="1"/>
    <col min="7721" max="7721" width="4.140625" style="3" customWidth="1"/>
    <col min="7722" max="7722" width="4.85546875" style="3" bestFit="1" customWidth="1"/>
    <col min="7723" max="7723" width="7" style="3" bestFit="1" customWidth="1"/>
    <col min="7724" max="7724" width="7.7109375" style="3" bestFit="1" customWidth="1"/>
    <col min="7725" max="7730" width="3.28515625" style="3" customWidth="1"/>
    <col min="7731" max="7733" width="2.7109375" style="3" customWidth="1"/>
    <col min="7734" max="7734" width="2.85546875" style="3" customWidth="1"/>
    <col min="7735" max="7945" width="10.7109375" style="3"/>
    <col min="7946" max="7946" width="12.7109375" style="3" customWidth="1"/>
    <col min="7947" max="7947" width="4.140625" style="3" customWidth="1"/>
    <col min="7948" max="7952" width="5" style="3" customWidth="1"/>
    <col min="7953" max="7953" width="6.42578125" style="3" customWidth="1"/>
    <col min="7954" max="7961" width="0" style="3" hidden="1" customWidth="1"/>
    <col min="7962" max="7962" width="4.7109375" style="3" customWidth="1"/>
    <col min="7963" max="7963" width="8.140625" style="3" bestFit="1" customWidth="1"/>
    <col min="7964" max="7964" width="9.7109375" style="3" bestFit="1" customWidth="1"/>
    <col min="7965" max="7965" width="6.42578125" style="3" bestFit="1" customWidth="1"/>
    <col min="7966" max="7966" width="7.28515625" style="3" bestFit="1" customWidth="1"/>
    <col min="7967" max="7967" width="6.28515625" style="3" bestFit="1" customWidth="1"/>
    <col min="7968" max="7968" width="7.28515625" style="3" bestFit="1" customWidth="1"/>
    <col min="7969" max="7969" width="4.140625" style="3" customWidth="1"/>
    <col min="7970" max="7970" width="4.85546875" style="3" bestFit="1" customWidth="1"/>
    <col min="7971" max="7971" width="6.7109375" style="3" bestFit="1" customWidth="1"/>
    <col min="7972" max="7972" width="9.7109375" style="3" bestFit="1" customWidth="1"/>
    <col min="7973" max="7973" width="5.5703125" style="3" bestFit="1" customWidth="1"/>
    <col min="7974" max="7974" width="7.28515625" style="3" bestFit="1" customWidth="1"/>
    <col min="7975" max="7975" width="5.5703125" style="3" bestFit="1" customWidth="1"/>
    <col min="7976" max="7976" width="7.28515625" style="3" bestFit="1" customWidth="1"/>
    <col min="7977" max="7977" width="4.140625" style="3" customWidth="1"/>
    <col min="7978" max="7978" width="4.85546875" style="3" bestFit="1" customWidth="1"/>
    <col min="7979" max="7979" width="7" style="3" bestFit="1" customWidth="1"/>
    <col min="7980" max="7980" width="7.7109375" style="3" bestFit="1" customWidth="1"/>
    <col min="7981" max="7986" width="3.28515625" style="3" customWidth="1"/>
    <col min="7987" max="7989" width="2.7109375" style="3" customWidth="1"/>
    <col min="7990" max="7990" width="2.85546875" style="3" customWidth="1"/>
    <col min="7991" max="8201" width="10.7109375" style="3"/>
    <col min="8202" max="8202" width="12.7109375" style="3" customWidth="1"/>
    <col min="8203" max="8203" width="4.140625" style="3" customWidth="1"/>
    <col min="8204" max="8208" width="5" style="3" customWidth="1"/>
    <col min="8209" max="8209" width="6.42578125" style="3" customWidth="1"/>
    <col min="8210" max="8217" width="0" style="3" hidden="1" customWidth="1"/>
    <col min="8218" max="8218" width="4.7109375" style="3" customWidth="1"/>
    <col min="8219" max="8219" width="8.140625" style="3" bestFit="1" customWidth="1"/>
    <col min="8220" max="8220" width="9.7109375" style="3" bestFit="1" customWidth="1"/>
    <col min="8221" max="8221" width="6.42578125" style="3" bestFit="1" customWidth="1"/>
    <col min="8222" max="8222" width="7.28515625" style="3" bestFit="1" customWidth="1"/>
    <col min="8223" max="8223" width="6.28515625" style="3" bestFit="1" customWidth="1"/>
    <col min="8224" max="8224" width="7.28515625" style="3" bestFit="1" customWidth="1"/>
    <col min="8225" max="8225" width="4.140625" style="3" customWidth="1"/>
    <col min="8226" max="8226" width="4.85546875" style="3" bestFit="1" customWidth="1"/>
    <col min="8227" max="8227" width="6.7109375" style="3" bestFit="1" customWidth="1"/>
    <col min="8228" max="8228" width="9.7109375" style="3" bestFit="1" customWidth="1"/>
    <col min="8229" max="8229" width="5.5703125" style="3" bestFit="1" customWidth="1"/>
    <col min="8230" max="8230" width="7.28515625" style="3" bestFit="1" customWidth="1"/>
    <col min="8231" max="8231" width="5.5703125" style="3" bestFit="1" customWidth="1"/>
    <col min="8232" max="8232" width="7.28515625" style="3" bestFit="1" customWidth="1"/>
    <col min="8233" max="8233" width="4.140625" style="3" customWidth="1"/>
    <col min="8234" max="8234" width="4.85546875" style="3" bestFit="1" customWidth="1"/>
    <col min="8235" max="8235" width="7" style="3" bestFit="1" customWidth="1"/>
    <col min="8236" max="8236" width="7.7109375" style="3" bestFit="1" customWidth="1"/>
    <col min="8237" max="8242" width="3.28515625" style="3" customWidth="1"/>
    <col min="8243" max="8245" width="2.7109375" style="3" customWidth="1"/>
    <col min="8246" max="8246" width="2.85546875" style="3" customWidth="1"/>
    <col min="8247" max="8457" width="10.7109375" style="3"/>
    <col min="8458" max="8458" width="12.7109375" style="3" customWidth="1"/>
    <col min="8459" max="8459" width="4.140625" style="3" customWidth="1"/>
    <col min="8460" max="8464" width="5" style="3" customWidth="1"/>
    <col min="8465" max="8465" width="6.42578125" style="3" customWidth="1"/>
    <col min="8466" max="8473" width="0" style="3" hidden="1" customWidth="1"/>
    <col min="8474" max="8474" width="4.7109375" style="3" customWidth="1"/>
    <col min="8475" max="8475" width="8.140625" style="3" bestFit="1" customWidth="1"/>
    <col min="8476" max="8476" width="9.7109375" style="3" bestFit="1" customWidth="1"/>
    <col min="8477" max="8477" width="6.42578125" style="3" bestFit="1" customWidth="1"/>
    <col min="8478" max="8478" width="7.28515625" style="3" bestFit="1" customWidth="1"/>
    <col min="8479" max="8479" width="6.28515625" style="3" bestFit="1" customWidth="1"/>
    <col min="8480" max="8480" width="7.28515625" style="3" bestFit="1" customWidth="1"/>
    <col min="8481" max="8481" width="4.140625" style="3" customWidth="1"/>
    <col min="8482" max="8482" width="4.85546875" style="3" bestFit="1" customWidth="1"/>
    <col min="8483" max="8483" width="6.7109375" style="3" bestFit="1" customWidth="1"/>
    <col min="8484" max="8484" width="9.7109375" style="3" bestFit="1" customWidth="1"/>
    <col min="8485" max="8485" width="5.5703125" style="3" bestFit="1" customWidth="1"/>
    <col min="8486" max="8486" width="7.28515625" style="3" bestFit="1" customWidth="1"/>
    <col min="8487" max="8487" width="5.5703125" style="3" bestFit="1" customWidth="1"/>
    <col min="8488" max="8488" width="7.28515625" style="3" bestFit="1" customWidth="1"/>
    <col min="8489" max="8489" width="4.140625" style="3" customWidth="1"/>
    <col min="8490" max="8490" width="4.85546875" style="3" bestFit="1" customWidth="1"/>
    <col min="8491" max="8491" width="7" style="3" bestFit="1" customWidth="1"/>
    <col min="8492" max="8492" width="7.7109375" style="3" bestFit="1" customWidth="1"/>
    <col min="8493" max="8498" width="3.28515625" style="3" customWidth="1"/>
    <col min="8499" max="8501" width="2.7109375" style="3" customWidth="1"/>
    <col min="8502" max="8502" width="2.85546875" style="3" customWidth="1"/>
    <col min="8503" max="8713" width="10.7109375" style="3"/>
    <col min="8714" max="8714" width="12.7109375" style="3" customWidth="1"/>
    <col min="8715" max="8715" width="4.140625" style="3" customWidth="1"/>
    <col min="8716" max="8720" width="5" style="3" customWidth="1"/>
    <col min="8721" max="8721" width="6.42578125" style="3" customWidth="1"/>
    <col min="8722" max="8729" width="0" style="3" hidden="1" customWidth="1"/>
    <col min="8730" max="8730" width="4.7109375" style="3" customWidth="1"/>
    <col min="8731" max="8731" width="8.140625" style="3" bestFit="1" customWidth="1"/>
    <col min="8732" max="8732" width="9.7109375" style="3" bestFit="1" customWidth="1"/>
    <col min="8733" max="8733" width="6.42578125" style="3" bestFit="1" customWidth="1"/>
    <col min="8734" max="8734" width="7.28515625" style="3" bestFit="1" customWidth="1"/>
    <col min="8735" max="8735" width="6.28515625" style="3" bestFit="1" customWidth="1"/>
    <col min="8736" max="8736" width="7.28515625" style="3" bestFit="1" customWidth="1"/>
    <col min="8737" max="8737" width="4.140625" style="3" customWidth="1"/>
    <col min="8738" max="8738" width="4.85546875" style="3" bestFit="1" customWidth="1"/>
    <col min="8739" max="8739" width="6.7109375" style="3" bestFit="1" customWidth="1"/>
    <col min="8740" max="8740" width="9.7109375" style="3" bestFit="1" customWidth="1"/>
    <col min="8741" max="8741" width="5.5703125" style="3" bestFit="1" customWidth="1"/>
    <col min="8742" max="8742" width="7.28515625" style="3" bestFit="1" customWidth="1"/>
    <col min="8743" max="8743" width="5.5703125" style="3" bestFit="1" customWidth="1"/>
    <col min="8744" max="8744" width="7.28515625" style="3" bestFit="1" customWidth="1"/>
    <col min="8745" max="8745" width="4.140625" style="3" customWidth="1"/>
    <col min="8746" max="8746" width="4.85546875" style="3" bestFit="1" customWidth="1"/>
    <col min="8747" max="8747" width="7" style="3" bestFit="1" customWidth="1"/>
    <col min="8748" max="8748" width="7.7109375" style="3" bestFit="1" customWidth="1"/>
    <col min="8749" max="8754" width="3.28515625" style="3" customWidth="1"/>
    <col min="8755" max="8757" width="2.7109375" style="3" customWidth="1"/>
    <col min="8758" max="8758" width="2.85546875" style="3" customWidth="1"/>
    <col min="8759" max="8969" width="10.7109375" style="3"/>
    <col min="8970" max="8970" width="12.7109375" style="3" customWidth="1"/>
    <col min="8971" max="8971" width="4.140625" style="3" customWidth="1"/>
    <col min="8972" max="8976" width="5" style="3" customWidth="1"/>
    <col min="8977" max="8977" width="6.42578125" style="3" customWidth="1"/>
    <col min="8978" max="8985" width="0" style="3" hidden="1" customWidth="1"/>
    <col min="8986" max="8986" width="4.7109375" style="3" customWidth="1"/>
    <col min="8987" max="8987" width="8.140625" style="3" bestFit="1" customWidth="1"/>
    <col min="8988" max="8988" width="9.7109375" style="3" bestFit="1" customWidth="1"/>
    <col min="8989" max="8989" width="6.42578125" style="3" bestFit="1" customWidth="1"/>
    <col min="8990" max="8990" width="7.28515625" style="3" bestFit="1" customWidth="1"/>
    <col min="8991" max="8991" width="6.28515625" style="3" bestFit="1" customWidth="1"/>
    <col min="8992" max="8992" width="7.28515625" style="3" bestFit="1" customWidth="1"/>
    <col min="8993" max="8993" width="4.140625" style="3" customWidth="1"/>
    <col min="8994" max="8994" width="4.85546875" style="3" bestFit="1" customWidth="1"/>
    <col min="8995" max="8995" width="6.7109375" style="3" bestFit="1" customWidth="1"/>
    <col min="8996" max="8996" width="9.7109375" style="3" bestFit="1" customWidth="1"/>
    <col min="8997" max="8997" width="5.5703125" style="3" bestFit="1" customWidth="1"/>
    <col min="8998" max="8998" width="7.28515625" style="3" bestFit="1" customWidth="1"/>
    <col min="8999" max="8999" width="5.5703125" style="3" bestFit="1" customWidth="1"/>
    <col min="9000" max="9000" width="7.28515625" style="3" bestFit="1" customWidth="1"/>
    <col min="9001" max="9001" width="4.140625" style="3" customWidth="1"/>
    <col min="9002" max="9002" width="4.85546875" style="3" bestFit="1" customWidth="1"/>
    <col min="9003" max="9003" width="7" style="3" bestFit="1" customWidth="1"/>
    <col min="9004" max="9004" width="7.7109375" style="3" bestFit="1" customWidth="1"/>
    <col min="9005" max="9010" width="3.28515625" style="3" customWidth="1"/>
    <col min="9011" max="9013" width="2.7109375" style="3" customWidth="1"/>
    <col min="9014" max="9014" width="2.85546875" style="3" customWidth="1"/>
    <col min="9015" max="9225" width="10.7109375" style="3"/>
    <col min="9226" max="9226" width="12.7109375" style="3" customWidth="1"/>
    <col min="9227" max="9227" width="4.140625" style="3" customWidth="1"/>
    <col min="9228" max="9232" width="5" style="3" customWidth="1"/>
    <col min="9233" max="9233" width="6.42578125" style="3" customWidth="1"/>
    <col min="9234" max="9241" width="0" style="3" hidden="1" customWidth="1"/>
    <col min="9242" max="9242" width="4.7109375" style="3" customWidth="1"/>
    <col min="9243" max="9243" width="8.140625" style="3" bestFit="1" customWidth="1"/>
    <col min="9244" max="9244" width="9.7109375" style="3" bestFit="1" customWidth="1"/>
    <col min="9245" max="9245" width="6.42578125" style="3" bestFit="1" customWidth="1"/>
    <col min="9246" max="9246" width="7.28515625" style="3" bestFit="1" customWidth="1"/>
    <col min="9247" max="9247" width="6.28515625" style="3" bestFit="1" customWidth="1"/>
    <col min="9248" max="9248" width="7.28515625" style="3" bestFit="1" customWidth="1"/>
    <col min="9249" max="9249" width="4.140625" style="3" customWidth="1"/>
    <col min="9250" max="9250" width="4.85546875" style="3" bestFit="1" customWidth="1"/>
    <col min="9251" max="9251" width="6.7109375" style="3" bestFit="1" customWidth="1"/>
    <col min="9252" max="9252" width="9.7109375" style="3" bestFit="1" customWidth="1"/>
    <col min="9253" max="9253" width="5.5703125" style="3" bestFit="1" customWidth="1"/>
    <col min="9254" max="9254" width="7.28515625" style="3" bestFit="1" customWidth="1"/>
    <col min="9255" max="9255" width="5.5703125" style="3" bestFit="1" customWidth="1"/>
    <col min="9256" max="9256" width="7.28515625" style="3" bestFit="1" customWidth="1"/>
    <col min="9257" max="9257" width="4.140625" style="3" customWidth="1"/>
    <col min="9258" max="9258" width="4.85546875" style="3" bestFit="1" customWidth="1"/>
    <col min="9259" max="9259" width="7" style="3" bestFit="1" customWidth="1"/>
    <col min="9260" max="9260" width="7.7109375" style="3" bestFit="1" customWidth="1"/>
    <col min="9261" max="9266" width="3.28515625" style="3" customWidth="1"/>
    <col min="9267" max="9269" width="2.7109375" style="3" customWidth="1"/>
    <col min="9270" max="9270" width="2.85546875" style="3" customWidth="1"/>
    <col min="9271" max="9481" width="10.7109375" style="3"/>
    <col min="9482" max="9482" width="12.7109375" style="3" customWidth="1"/>
    <col min="9483" max="9483" width="4.140625" style="3" customWidth="1"/>
    <col min="9484" max="9488" width="5" style="3" customWidth="1"/>
    <col min="9489" max="9489" width="6.42578125" style="3" customWidth="1"/>
    <col min="9490" max="9497" width="0" style="3" hidden="1" customWidth="1"/>
    <col min="9498" max="9498" width="4.7109375" style="3" customWidth="1"/>
    <col min="9499" max="9499" width="8.140625" style="3" bestFit="1" customWidth="1"/>
    <col min="9500" max="9500" width="9.7109375" style="3" bestFit="1" customWidth="1"/>
    <col min="9501" max="9501" width="6.42578125" style="3" bestFit="1" customWidth="1"/>
    <col min="9502" max="9502" width="7.28515625" style="3" bestFit="1" customWidth="1"/>
    <col min="9503" max="9503" width="6.28515625" style="3" bestFit="1" customWidth="1"/>
    <col min="9504" max="9504" width="7.28515625" style="3" bestFit="1" customWidth="1"/>
    <col min="9505" max="9505" width="4.140625" style="3" customWidth="1"/>
    <col min="9506" max="9506" width="4.85546875" style="3" bestFit="1" customWidth="1"/>
    <col min="9507" max="9507" width="6.7109375" style="3" bestFit="1" customWidth="1"/>
    <col min="9508" max="9508" width="9.7109375" style="3" bestFit="1" customWidth="1"/>
    <col min="9509" max="9509" width="5.5703125" style="3" bestFit="1" customWidth="1"/>
    <col min="9510" max="9510" width="7.28515625" style="3" bestFit="1" customWidth="1"/>
    <col min="9511" max="9511" width="5.5703125" style="3" bestFit="1" customWidth="1"/>
    <col min="9512" max="9512" width="7.28515625" style="3" bestFit="1" customWidth="1"/>
    <col min="9513" max="9513" width="4.140625" style="3" customWidth="1"/>
    <col min="9514" max="9514" width="4.85546875" style="3" bestFit="1" customWidth="1"/>
    <col min="9515" max="9515" width="7" style="3" bestFit="1" customWidth="1"/>
    <col min="9516" max="9516" width="7.7109375" style="3" bestFit="1" customWidth="1"/>
    <col min="9517" max="9522" width="3.28515625" style="3" customWidth="1"/>
    <col min="9523" max="9525" width="2.7109375" style="3" customWidth="1"/>
    <col min="9526" max="9526" width="2.85546875" style="3" customWidth="1"/>
    <col min="9527" max="9737" width="10.7109375" style="3"/>
    <col min="9738" max="9738" width="12.7109375" style="3" customWidth="1"/>
    <col min="9739" max="9739" width="4.140625" style="3" customWidth="1"/>
    <col min="9740" max="9744" width="5" style="3" customWidth="1"/>
    <col min="9745" max="9745" width="6.42578125" style="3" customWidth="1"/>
    <col min="9746" max="9753" width="0" style="3" hidden="1" customWidth="1"/>
    <col min="9754" max="9754" width="4.7109375" style="3" customWidth="1"/>
    <col min="9755" max="9755" width="8.140625" style="3" bestFit="1" customWidth="1"/>
    <col min="9756" max="9756" width="9.7109375" style="3" bestFit="1" customWidth="1"/>
    <col min="9757" max="9757" width="6.42578125" style="3" bestFit="1" customWidth="1"/>
    <col min="9758" max="9758" width="7.28515625" style="3" bestFit="1" customWidth="1"/>
    <col min="9759" max="9759" width="6.28515625" style="3" bestFit="1" customWidth="1"/>
    <col min="9760" max="9760" width="7.28515625" style="3" bestFit="1" customWidth="1"/>
    <col min="9761" max="9761" width="4.140625" style="3" customWidth="1"/>
    <col min="9762" max="9762" width="4.85546875" style="3" bestFit="1" customWidth="1"/>
    <col min="9763" max="9763" width="6.7109375" style="3" bestFit="1" customWidth="1"/>
    <col min="9764" max="9764" width="9.7109375" style="3" bestFit="1" customWidth="1"/>
    <col min="9765" max="9765" width="5.5703125" style="3" bestFit="1" customWidth="1"/>
    <col min="9766" max="9766" width="7.28515625" style="3" bestFit="1" customWidth="1"/>
    <col min="9767" max="9767" width="5.5703125" style="3" bestFit="1" customWidth="1"/>
    <col min="9768" max="9768" width="7.28515625" style="3" bestFit="1" customWidth="1"/>
    <col min="9769" max="9769" width="4.140625" style="3" customWidth="1"/>
    <col min="9770" max="9770" width="4.85546875" style="3" bestFit="1" customWidth="1"/>
    <col min="9771" max="9771" width="7" style="3" bestFit="1" customWidth="1"/>
    <col min="9772" max="9772" width="7.7109375" style="3" bestFit="1" customWidth="1"/>
    <col min="9773" max="9778" width="3.28515625" style="3" customWidth="1"/>
    <col min="9779" max="9781" width="2.7109375" style="3" customWidth="1"/>
    <col min="9782" max="9782" width="2.85546875" style="3" customWidth="1"/>
    <col min="9783" max="9993" width="10.7109375" style="3"/>
    <col min="9994" max="9994" width="12.7109375" style="3" customWidth="1"/>
    <col min="9995" max="9995" width="4.140625" style="3" customWidth="1"/>
    <col min="9996" max="10000" width="5" style="3" customWidth="1"/>
    <col min="10001" max="10001" width="6.42578125" style="3" customWidth="1"/>
    <col min="10002" max="10009" width="0" style="3" hidden="1" customWidth="1"/>
    <col min="10010" max="10010" width="4.7109375" style="3" customWidth="1"/>
    <col min="10011" max="10011" width="8.140625" style="3" bestFit="1" customWidth="1"/>
    <col min="10012" max="10012" width="9.7109375" style="3" bestFit="1" customWidth="1"/>
    <col min="10013" max="10013" width="6.42578125" style="3" bestFit="1" customWidth="1"/>
    <col min="10014" max="10014" width="7.28515625" style="3" bestFit="1" customWidth="1"/>
    <col min="10015" max="10015" width="6.28515625" style="3" bestFit="1" customWidth="1"/>
    <col min="10016" max="10016" width="7.28515625" style="3" bestFit="1" customWidth="1"/>
    <col min="10017" max="10017" width="4.140625" style="3" customWidth="1"/>
    <col min="10018" max="10018" width="4.85546875" style="3" bestFit="1" customWidth="1"/>
    <col min="10019" max="10019" width="6.7109375" style="3" bestFit="1" customWidth="1"/>
    <col min="10020" max="10020" width="9.7109375" style="3" bestFit="1" customWidth="1"/>
    <col min="10021" max="10021" width="5.5703125" style="3" bestFit="1" customWidth="1"/>
    <col min="10022" max="10022" width="7.28515625" style="3" bestFit="1" customWidth="1"/>
    <col min="10023" max="10023" width="5.5703125" style="3" bestFit="1" customWidth="1"/>
    <col min="10024" max="10024" width="7.28515625" style="3" bestFit="1" customWidth="1"/>
    <col min="10025" max="10025" width="4.140625" style="3" customWidth="1"/>
    <col min="10026" max="10026" width="4.85546875" style="3" bestFit="1" customWidth="1"/>
    <col min="10027" max="10027" width="7" style="3" bestFit="1" customWidth="1"/>
    <col min="10028" max="10028" width="7.7109375" style="3" bestFit="1" customWidth="1"/>
    <col min="10029" max="10034" width="3.28515625" style="3" customWidth="1"/>
    <col min="10035" max="10037" width="2.7109375" style="3" customWidth="1"/>
    <col min="10038" max="10038" width="2.85546875" style="3" customWidth="1"/>
    <col min="10039" max="10249" width="10.7109375" style="3"/>
    <col min="10250" max="10250" width="12.7109375" style="3" customWidth="1"/>
    <col min="10251" max="10251" width="4.140625" style="3" customWidth="1"/>
    <col min="10252" max="10256" width="5" style="3" customWidth="1"/>
    <col min="10257" max="10257" width="6.42578125" style="3" customWidth="1"/>
    <col min="10258" max="10265" width="0" style="3" hidden="1" customWidth="1"/>
    <col min="10266" max="10266" width="4.7109375" style="3" customWidth="1"/>
    <col min="10267" max="10267" width="8.140625" style="3" bestFit="1" customWidth="1"/>
    <col min="10268" max="10268" width="9.7109375" style="3" bestFit="1" customWidth="1"/>
    <col min="10269" max="10269" width="6.42578125" style="3" bestFit="1" customWidth="1"/>
    <col min="10270" max="10270" width="7.28515625" style="3" bestFit="1" customWidth="1"/>
    <col min="10271" max="10271" width="6.28515625" style="3" bestFit="1" customWidth="1"/>
    <col min="10272" max="10272" width="7.28515625" style="3" bestFit="1" customWidth="1"/>
    <col min="10273" max="10273" width="4.140625" style="3" customWidth="1"/>
    <col min="10274" max="10274" width="4.85546875" style="3" bestFit="1" customWidth="1"/>
    <col min="10275" max="10275" width="6.7109375" style="3" bestFit="1" customWidth="1"/>
    <col min="10276" max="10276" width="9.7109375" style="3" bestFit="1" customWidth="1"/>
    <col min="10277" max="10277" width="5.5703125" style="3" bestFit="1" customWidth="1"/>
    <col min="10278" max="10278" width="7.28515625" style="3" bestFit="1" customWidth="1"/>
    <col min="10279" max="10279" width="5.5703125" style="3" bestFit="1" customWidth="1"/>
    <col min="10280" max="10280" width="7.28515625" style="3" bestFit="1" customWidth="1"/>
    <col min="10281" max="10281" width="4.140625" style="3" customWidth="1"/>
    <col min="10282" max="10282" width="4.85546875" style="3" bestFit="1" customWidth="1"/>
    <col min="10283" max="10283" width="7" style="3" bestFit="1" customWidth="1"/>
    <col min="10284" max="10284" width="7.7109375" style="3" bestFit="1" customWidth="1"/>
    <col min="10285" max="10290" width="3.28515625" style="3" customWidth="1"/>
    <col min="10291" max="10293" width="2.7109375" style="3" customWidth="1"/>
    <col min="10294" max="10294" width="2.85546875" style="3" customWidth="1"/>
    <col min="10295" max="10505" width="10.7109375" style="3"/>
    <col min="10506" max="10506" width="12.7109375" style="3" customWidth="1"/>
    <col min="10507" max="10507" width="4.140625" style="3" customWidth="1"/>
    <col min="10508" max="10512" width="5" style="3" customWidth="1"/>
    <col min="10513" max="10513" width="6.42578125" style="3" customWidth="1"/>
    <col min="10514" max="10521" width="0" style="3" hidden="1" customWidth="1"/>
    <col min="10522" max="10522" width="4.7109375" style="3" customWidth="1"/>
    <col min="10523" max="10523" width="8.140625" style="3" bestFit="1" customWidth="1"/>
    <col min="10524" max="10524" width="9.7109375" style="3" bestFit="1" customWidth="1"/>
    <col min="10525" max="10525" width="6.42578125" style="3" bestFit="1" customWidth="1"/>
    <col min="10526" max="10526" width="7.28515625" style="3" bestFit="1" customWidth="1"/>
    <col min="10527" max="10527" width="6.28515625" style="3" bestFit="1" customWidth="1"/>
    <col min="10528" max="10528" width="7.28515625" style="3" bestFit="1" customWidth="1"/>
    <col min="10529" max="10529" width="4.140625" style="3" customWidth="1"/>
    <col min="10530" max="10530" width="4.85546875" style="3" bestFit="1" customWidth="1"/>
    <col min="10531" max="10531" width="6.7109375" style="3" bestFit="1" customWidth="1"/>
    <col min="10532" max="10532" width="9.7109375" style="3" bestFit="1" customWidth="1"/>
    <col min="10533" max="10533" width="5.5703125" style="3" bestFit="1" customWidth="1"/>
    <col min="10534" max="10534" width="7.28515625" style="3" bestFit="1" customWidth="1"/>
    <col min="10535" max="10535" width="5.5703125" style="3" bestFit="1" customWidth="1"/>
    <col min="10536" max="10536" width="7.28515625" style="3" bestFit="1" customWidth="1"/>
    <col min="10537" max="10537" width="4.140625" style="3" customWidth="1"/>
    <col min="10538" max="10538" width="4.85546875" style="3" bestFit="1" customWidth="1"/>
    <col min="10539" max="10539" width="7" style="3" bestFit="1" customWidth="1"/>
    <col min="10540" max="10540" width="7.7109375" style="3" bestFit="1" customWidth="1"/>
    <col min="10541" max="10546" width="3.28515625" style="3" customWidth="1"/>
    <col min="10547" max="10549" width="2.7109375" style="3" customWidth="1"/>
    <col min="10550" max="10550" width="2.85546875" style="3" customWidth="1"/>
    <col min="10551" max="10761" width="10.7109375" style="3"/>
    <col min="10762" max="10762" width="12.7109375" style="3" customWidth="1"/>
    <col min="10763" max="10763" width="4.140625" style="3" customWidth="1"/>
    <col min="10764" max="10768" width="5" style="3" customWidth="1"/>
    <col min="10769" max="10769" width="6.42578125" style="3" customWidth="1"/>
    <col min="10770" max="10777" width="0" style="3" hidden="1" customWidth="1"/>
    <col min="10778" max="10778" width="4.7109375" style="3" customWidth="1"/>
    <col min="10779" max="10779" width="8.140625" style="3" bestFit="1" customWidth="1"/>
    <col min="10780" max="10780" width="9.7109375" style="3" bestFit="1" customWidth="1"/>
    <col min="10781" max="10781" width="6.42578125" style="3" bestFit="1" customWidth="1"/>
    <col min="10782" max="10782" width="7.28515625" style="3" bestFit="1" customWidth="1"/>
    <col min="10783" max="10783" width="6.28515625" style="3" bestFit="1" customWidth="1"/>
    <col min="10784" max="10784" width="7.28515625" style="3" bestFit="1" customWidth="1"/>
    <col min="10785" max="10785" width="4.140625" style="3" customWidth="1"/>
    <col min="10786" max="10786" width="4.85546875" style="3" bestFit="1" customWidth="1"/>
    <col min="10787" max="10787" width="6.7109375" style="3" bestFit="1" customWidth="1"/>
    <col min="10788" max="10788" width="9.7109375" style="3" bestFit="1" customWidth="1"/>
    <col min="10789" max="10789" width="5.5703125" style="3" bestFit="1" customWidth="1"/>
    <col min="10790" max="10790" width="7.28515625" style="3" bestFit="1" customWidth="1"/>
    <col min="10791" max="10791" width="5.5703125" style="3" bestFit="1" customWidth="1"/>
    <col min="10792" max="10792" width="7.28515625" style="3" bestFit="1" customWidth="1"/>
    <col min="10793" max="10793" width="4.140625" style="3" customWidth="1"/>
    <col min="10794" max="10794" width="4.85546875" style="3" bestFit="1" customWidth="1"/>
    <col min="10795" max="10795" width="7" style="3" bestFit="1" customWidth="1"/>
    <col min="10796" max="10796" width="7.7109375" style="3" bestFit="1" customWidth="1"/>
    <col min="10797" max="10802" width="3.28515625" style="3" customWidth="1"/>
    <col min="10803" max="10805" width="2.7109375" style="3" customWidth="1"/>
    <col min="10806" max="10806" width="2.85546875" style="3" customWidth="1"/>
    <col min="10807" max="11017" width="10.7109375" style="3"/>
    <col min="11018" max="11018" width="12.7109375" style="3" customWidth="1"/>
    <col min="11019" max="11019" width="4.140625" style="3" customWidth="1"/>
    <col min="11020" max="11024" width="5" style="3" customWidth="1"/>
    <col min="11025" max="11025" width="6.42578125" style="3" customWidth="1"/>
    <col min="11026" max="11033" width="0" style="3" hidden="1" customWidth="1"/>
    <col min="11034" max="11034" width="4.7109375" style="3" customWidth="1"/>
    <col min="11035" max="11035" width="8.140625" style="3" bestFit="1" customWidth="1"/>
    <col min="11036" max="11036" width="9.7109375" style="3" bestFit="1" customWidth="1"/>
    <col min="11037" max="11037" width="6.42578125" style="3" bestFit="1" customWidth="1"/>
    <col min="11038" max="11038" width="7.28515625" style="3" bestFit="1" customWidth="1"/>
    <col min="11039" max="11039" width="6.28515625" style="3" bestFit="1" customWidth="1"/>
    <col min="11040" max="11040" width="7.28515625" style="3" bestFit="1" customWidth="1"/>
    <col min="11041" max="11041" width="4.140625" style="3" customWidth="1"/>
    <col min="11042" max="11042" width="4.85546875" style="3" bestFit="1" customWidth="1"/>
    <col min="11043" max="11043" width="6.7109375" style="3" bestFit="1" customWidth="1"/>
    <col min="11044" max="11044" width="9.7109375" style="3" bestFit="1" customWidth="1"/>
    <col min="11045" max="11045" width="5.5703125" style="3" bestFit="1" customWidth="1"/>
    <col min="11046" max="11046" width="7.28515625" style="3" bestFit="1" customWidth="1"/>
    <col min="11047" max="11047" width="5.5703125" style="3" bestFit="1" customWidth="1"/>
    <col min="11048" max="11048" width="7.28515625" style="3" bestFit="1" customWidth="1"/>
    <col min="11049" max="11049" width="4.140625" style="3" customWidth="1"/>
    <col min="11050" max="11050" width="4.85546875" style="3" bestFit="1" customWidth="1"/>
    <col min="11051" max="11051" width="7" style="3" bestFit="1" customWidth="1"/>
    <col min="11052" max="11052" width="7.7109375" style="3" bestFit="1" customWidth="1"/>
    <col min="11053" max="11058" width="3.28515625" style="3" customWidth="1"/>
    <col min="11059" max="11061" width="2.7109375" style="3" customWidth="1"/>
    <col min="11062" max="11062" width="2.85546875" style="3" customWidth="1"/>
    <col min="11063" max="11273" width="10.7109375" style="3"/>
    <col min="11274" max="11274" width="12.7109375" style="3" customWidth="1"/>
    <col min="11275" max="11275" width="4.140625" style="3" customWidth="1"/>
    <col min="11276" max="11280" width="5" style="3" customWidth="1"/>
    <col min="11281" max="11281" width="6.42578125" style="3" customWidth="1"/>
    <col min="11282" max="11289" width="0" style="3" hidden="1" customWidth="1"/>
    <col min="11290" max="11290" width="4.7109375" style="3" customWidth="1"/>
    <col min="11291" max="11291" width="8.140625" style="3" bestFit="1" customWidth="1"/>
    <col min="11292" max="11292" width="9.7109375" style="3" bestFit="1" customWidth="1"/>
    <col min="11293" max="11293" width="6.42578125" style="3" bestFit="1" customWidth="1"/>
    <col min="11294" max="11294" width="7.28515625" style="3" bestFit="1" customWidth="1"/>
    <col min="11295" max="11295" width="6.28515625" style="3" bestFit="1" customWidth="1"/>
    <col min="11296" max="11296" width="7.28515625" style="3" bestFit="1" customWidth="1"/>
    <col min="11297" max="11297" width="4.140625" style="3" customWidth="1"/>
    <col min="11298" max="11298" width="4.85546875" style="3" bestFit="1" customWidth="1"/>
    <col min="11299" max="11299" width="6.7109375" style="3" bestFit="1" customWidth="1"/>
    <col min="11300" max="11300" width="9.7109375" style="3" bestFit="1" customWidth="1"/>
    <col min="11301" max="11301" width="5.5703125" style="3" bestFit="1" customWidth="1"/>
    <col min="11302" max="11302" width="7.28515625" style="3" bestFit="1" customWidth="1"/>
    <col min="11303" max="11303" width="5.5703125" style="3" bestFit="1" customWidth="1"/>
    <col min="11304" max="11304" width="7.28515625" style="3" bestFit="1" customWidth="1"/>
    <col min="11305" max="11305" width="4.140625" style="3" customWidth="1"/>
    <col min="11306" max="11306" width="4.85546875" style="3" bestFit="1" customWidth="1"/>
    <col min="11307" max="11307" width="7" style="3" bestFit="1" customWidth="1"/>
    <col min="11308" max="11308" width="7.7109375" style="3" bestFit="1" customWidth="1"/>
    <col min="11309" max="11314" width="3.28515625" style="3" customWidth="1"/>
    <col min="11315" max="11317" width="2.7109375" style="3" customWidth="1"/>
    <col min="11318" max="11318" width="2.85546875" style="3" customWidth="1"/>
    <col min="11319" max="11529" width="10.7109375" style="3"/>
    <col min="11530" max="11530" width="12.7109375" style="3" customWidth="1"/>
    <col min="11531" max="11531" width="4.140625" style="3" customWidth="1"/>
    <col min="11532" max="11536" width="5" style="3" customWidth="1"/>
    <col min="11537" max="11537" width="6.42578125" style="3" customWidth="1"/>
    <col min="11538" max="11545" width="0" style="3" hidden="1" customWidth="1"/>
    <col min="11546" max="11546" width="4.7109375" style="3" customWidth="1"/>
    <col min="11547" max="11547" width="8.140625" style="3" bestFit="1" customWidth="1"/>
    <col min="11548" max="11548" width="9.7109375" style="3" bestFit="1" customWidth="1"/>
    <col min="11549" max="11549" width="6.42578125" style="3" bestFit="1" customWidth="1"/>
    <col min="11550" max="11550" width="7.28515625" style="3" bestFit="1" customWidth="1"/>
    <col min="11551" max="11551" width="6.28515625" style="3" bestFit="1" customWidth="1"/>
    <col min="11552" max="11552" width="7.28515625" style="3" bestFit="1" customWidth="1"/>
    <col min="11553" max="11553" width="4.140625" style="3" customWidth="1"/>
    <col min="11554" max="11554" width="4.85546875" style="3" bestFit="1" customWidth="1"/>
    <col min="11555" max="11555" width="6.7109375" style="3" bestFit="1" customWidth="1"/>
    <col min="11556" max="11556" width="9.7109375" style="3" bestFit="1" customWidth="1"/>
    <col min="11557" max="11557" width="5.5703125" style="3" bestFit="1" customWidth="1"/>
    <col min="11558" max="11558" width="7.28515625" style="3" bestFit="1" customWidth="1"/>
    <col min="11559" max="11559" width="5.5703125" style="3" bestFit="1" customWidth="1"/>
    <col min="11560" max="11560" width="7.28515625" style="3" bestFit="1" customWidth="1"/>
    <col min="11561" max="11561" width="4.140625" style="3" customWidth="1"/>
    <col min="11562" max="11562" width="4.85546875" style="3" bestFit="1" customWidth="1"/>
    <col min="11563" max="11563" width="7" style="3" bestFit="1" customWidth="1"/>
    <col min="11564" max="11564" width="7.7109375" style="3" bestFit="1" customWidth="1"/>
    <col min="11565" max="11570" width="3.28515625" style="3" customWidth="1"/>
    <col min="11571" max="11573" width="2.7109375" style="3" customWidth="1"/>
    <col min="11574" max="11574" width="2.85546875" style="3" customWidth="1"/>
    <col min="11575" max="11785" width="10.7109375" style="3"/>
    <col min="11786" max="11786" width="12.7109375" style="3" customWidth="1"/>
    <col min="11787" max="11787" width="4.140625" style="3" customWidth="1"/>
    <col min="11788" max="11792" width="5" style="3" customWidth="1"/>
    <col min="11793" max="11793" width="6.42578125" style="3" customWidth="1"/>
    <col min="11794" max="11801" width="0" style="3" hidden="1" customWidth="1"/>
    <col min="11802" max="11802" width="4.7109375" style="3" customWidth="1"/>
    <col min="11803" max="11803" width="8.140625" style="3" bestFit="1" customWidth="1"/>
    <col min="11804" max="11804" width="9.7109375" style="3" bestFit="1" customWidth="1"/>
    <col min="11805" max="11805" width="6.42578125" style="3" bestFit="1" customWidth="1"/>
    <col min="11806" max="11806" width="7.28515625" style="3" bestFit="1" customWidth="1"/>
    <col min="11807" max="11807" width="6.28515625" style="3" bestFit="1" customWidth="1"/>
    <col min="11808" max="11808" width="7.28515625" style="3" bestFit="1" customWidth="1"/>
    <col min="11809" max="11809" width="4.140625" style="3" customWidth="1"/>
    <col min="11810" max="11810" width="4.85546875" style="3" bestFit="1" customWidth="1"/>
    <col min="11811" max="11811" width="6.7109375" style="3" bestFit="1" customWidth="1"/>
    <col min="11812" max="11812" width="9.7109375" style="3" bestFit="1" customWidth="1"/>
    <col min="11813" max="11813" width="5.5703125" style="3" bestFit="1" customWidth="1"/>
    <col min="11814" max="11814" width="7.28515625" style="3" bestFit="1" customWidth="1"/>
    <col min="11815" max="11815" width="5.5703125" style="3" bestFit="1" customWidth="1"/>
    <col min="11816" max="11816" width="7.28515625" style="3" bestFit="1" customWidth="1"/>
    <col min="11817" max="11817" width="4.140625" style="3" customWidth="1"/>
    <col min="11818" max="11818" width="4.85546875" style="3" bestFit="1" customWidth="1"/>
    <col min="11819" max="11819" width="7" style="3" bestFit="1" customWidth="1"/>
    <col min="11820" max="11820" width="7.7109375" style="3" bestFit="1" customWidth="1"/>
    <col min="11821" max="11826" width="3.28515625" style="3" customWidth="1"/>
    <col min="11827" max="11829" width="2.7109375" style="3" customWidth="1"/>
    <col min="11830" max="11830" width="2.85546875" style="3" customWidth="1"/>
    <col min="11831" max="12041" width="10.7109375" style="3"/>
    <col min="12042" max="12042" width="12.7109375" style="3" customWidth="1"/>
    <col min="12043" max="12043" width="4.140625" style="3" customWidth="1"/>
    <col min="12044" max="12048" width="5" style="3" customWidth="1"/>
    <col min="12049" max="12049" width="6.42578125" style="3" customWidth="1"/>
    <col min="12050" max="12057" width="0" style="3" hidden="1" customWidth="1"/>
    <col min="12058" max="12058" width="4.7109375" style="3" customWidth="1"/>
    <col min="12059" max="12059" width="8.140625" style="3" bestFit="1" customWidth="1"/>
    <col min="12060" max="12060" width="9.7109375" style="3" bestFit="1" customWidth="1"/>
    <col min="12061" max="12061" width="6.42578125" style="3" bestFit="1" customWidth="1"/>
    <col min="12062" max="12062" width="7.28515625" style="3" bestFit="1" customWidth="1"/>
    <col min="12063" max="12063" width="6.28515625" style="3" bestFit="1" customWidth="1"/>
    <col min="12064" max="12064" width="7.28515625" style="3" bestFit="1" customWidth="1"/>
    <col min="12065" max="12065" width="4.140625" style="3" customWidth="1"/>
    <col min="12066" max="12066" width="4.85546875" style="3" bestFit="1" customWidth="1"/>
    <col min="12067" max="12067" width="6.7109375" style="3" bestFit="1" customWidth="1"/>
    <col min="12068" max="12068" width="9.7109375" style="3" bestFit="1" customWidth="1"/>
    <col min="12069" max="12069" width="5.5703125" style="3" bestFit="1" customWidth="1"/>
    <col min="12070" max="12070" width="7.28515625" style="3" bestFit="1" customWidth="1"/>
    <col min="12071" max="12071" width="5.5703125" style="3" bestFit="1" customWidth="1"/>
    <col min="12072" max="12072" width="7.28515625" style="3" bestFit="1" customWidth="1"/>
    <col min="12073" max="12073" width="4.140625" style="3" customWidth="1"/>
    <col min="12074" max="12074" width="4.85546875" style="3" bestFit="1" customWidth="1"/>
    <col min="12075" max="12075" width="7" style="3" bestFit="1" customWidth="1"/>
    <col min="12076" max="12076" width="7.7109375" style="3" bestFit="1" customWidth="1"/>
    <col min="12077" max="12082" width="3.28515625" style="3" customWidth="1"/>
    <col min="12083" max="12085" width="2.7109375" style="3" customWidth="1"/>
    <col min="12086" max="12086" width="2.85546875" style="3" customWidth="1"/>
    <col min="12087" max="12297" width="10.7109375" style="3"/>
    <col min="12298" max="12298" width="12.7109375" style="3" customWidth="1"/>
    <col min="12299" max="12299" width="4.140625" style="3" customWidth="1"/>
    <col min="12300" max="12304" width="5" style="3" customWidth="1"/>
    <col min="12305" max="12305" width="6.42578125" style="3" customWidth="1"/>
    <col min="12306" max="12313" width="0" style="3" hidden="1" customWidth="1"/>
    <col min="12314" max="12314" width="4.7109375" style="3" customWidth="1"/>
    <col min="12315" max="12315" width="8.140625" style="3" bestFit="1" customWidth="1"/>
    <col min="12316" max="12316" width="9.7109375" style="3" bestFit="1" customWidth="1"/>
    <col min="12317" max="12317" width="6.42578125" style="3" bestFit="1" customWidth="1"/>
    <col min="12318" max="12318" width="7.28515625" style="3" bestFit="1" customWidth="1"/>
    <col min="12319" max="12319" width="6.28515625" style="3" bestFit="1" customWidth="1"/>
    <col min="12320" max="12320" width="7.28515625" style="3" bestFit="1" customWidth="1"/>
    <col min="12321" max="12321" width="4.140625" style="3" customWidth="1"/>
    <col min="12322" max="12322" width="4.85546875" style="3" bestFit="1" customWidth="1"/>
    <col min="12323" max="12323" width="6.7109375" style="3" bestFit="1" customWidth="1"/>
    <col min="12324" max="12324" width="9.7109375" style="3" bestFit="1" customWidth="1"/>
    <col min="12325" max="12325" width="5.5703125" style="3" bestFit="1" customWidth="1"/>
    <col min="12326" max="12326" width="7.28515625" style="3" bestFit="1" customWidth="1"/>
    <col min="12327" max="12327" width="5.5703125" style="3" bestFit="1" customWidth="1"/>
    <col min="12328" max="12328" width="7.28515625" style="3" bestFit="1" customWidth="1"/>
    <col min="12329" max="12329" width="4.140625" style="3" customWidth="1"/>
    <col min="12330" max="12330" width="4.85546875" style="3" bestFit="1" customWidth="1"/>
    <col min="12331" max="12331" width="7" style="3" bestFit="1" customWidth="1"/>
    <col min="12332" max="12332" width="7.7109375" style="3" bestFit="1" customWidth="1"/>
    <col min="12333" max="12338" width="3.28515625" style="3" customWidth="1"/>
    <col min="12339" max="12341" width="2.7109375" style="3" customWidth="1"/>
    <col min="12342" max="12342" width="2.85546875" style="3" customWidth="1"/>
    <col min="12343" max="12553" width="10.7109375" style="3"/>
    <col min="12554" max="12554" width="12.7109375" style="3" customWidth="1"/>
    <col min="12555" max="12555" width="4.140625" style="3" customWidth="1"/>
    <col min="12556" max="12560" width="5" style="3" customWidth="1"/>
    <col min="12561" max="12561" width="6.42578125" style="3" customWidth="1"/>
    <col min="12562" max="12569" width="0" style="3" hidden="1" customWidth="1"/>
    <col min="12570" max="12570" width="4.7109375" style="3" customWidth="1"/>
    <col min="12571" max="12571" width="8.140625" style="3" bestFit="1" customWidth="1"/>
    <col min="12572" max="12572" width="9.7109375" style="3" bestFit="1" customWidth="1"/>
    <col min="12573" max="12573" width="6.42578125" style="3" bestFit="1" customWidth="1"/>
    <col min="12574" max="12574" width="7.28515625" style="3" bestFit="1" customWidth="1"/>
    <col min="12575" max="12575" width="6.28515625" style="3" bestFit="1" customWidth="1"/>
    <col min="12576" max="12576" width="7.28515625" style="3" bestFit="1" customWidth="1"/>
    <col min="12577" max="12577" width="4.140625" style="3" customWidth="1"/>
    <col min="12578" max="12578" width="4.85546875" style="3" bestFit="1" customWidth="1"/>
    <col min="12579" max="12579" width="6.7109375" style="3" bestFit="1" customWidth="1"/>
    <col min="12580" max="12580" width="9.7109375" style="3" bestFit="1" customWidth="1"/>
    <col min="12581" max="12581" width="5.5703125" style="3" bestFit="1" customWidth="1"/>
    <col min="12582" max="12582" width="7.28515625" style="3" bestFit="1" customWidth="1"/>
    <col min="12583" max="12583" width="5.5703125" style="3" bestFit="1" customWidth="1"/>
    <col min="12584" max="12584" width="7.28515625" style="3" bestFit="1" customWidth="1"/>
    <col min="12585" max="12585" width="4.140625" style="3" customWidth="1"/>
    <col min="12586" max="12586" width="4.85546875" style="3" bestFit="1" customWidth="1"/>
    <col min="12587" max="12587" width="7" style="3" bestFit="1" customWidth="1"/>
    <col min="12588" max="12588" width="7.7109375" style="3" bestFit="1" customWidth="1"/>
    <col min="12589" max="12594" width="3.28515625" style="3" customWidth="1"/>
    <col min="12595" max="12597" width="2.7109375" style="3" customWidth="1"/>
    <col min="12598" max="12598" width="2.85546875" style="3" customWidth="1"/>
    <col min="12599" max="12809" width="10.7109375" style="3"/>
    <col min="12810" max="12810" width="12.7109375" style="3" customWidth="1"/>
    <col min="12811" max="12811" width="4.140625" style="3" customWidth="1"/>
    <col min="12812" max="12816" width="5" style="3" customWidth="1"/>
    <col min="12817" max="12817" width="6.42578125" style="3" customWidth="1"/>
    <col min="12818" max="12825" width="0" style="3" hidden="1" customWidth="1"/>
    <col min="12826" max="12826" width="4.7109375" style="3" customWidth="1"/>
    <col min="12827" max="12827" width="8.140625" style="3" bestFit="1" customWidth="1"/>
    <col min="12828" max="12828" width="9.7109375" style="3" bestFit="1" customWidth="1"/>
    <col min="12829" max="12829" width="6.42578125" style="3" bestFit="1" customWidth="1"/>
    <col min="12830" max="12830" width="7.28515625" style="3" bestFit="1" customWidth="1"/>
    <col min="12831" max="12831" width="6.28515625" style="3" bestFit="1" customWidth="1"/>
    <col min="12832" max="12832" width="7.28515625" style="3" bestFit="1" customWidth="1"/>
    <col min="12833" max="12833" width="4.140625" style="3" customWidth="1"/>
    <col min="12834" max="12834" width="4.85546875" style="3" bestFit="1" customWidth="1"/>
    <col min="12835" max="12835" width="6.7109375" style="3" bestFit="1" customWidth="1"/>
    <col min="12836" max="12836" width="9.7109375" style="3" bestFit="1" customWidth="1"/>
    <col min="12837" max="12837" width="5.5703125" style="3" bestFit="1" customWidth="1"/>
    <col min="12838" max="12838" width="7.28515625" style="3" bestFit="1" customWidth="1"/>
    <col min="12839" max="12839" width="5.5703125" style="3" bestFit="1" customWidth="1"/>
    <col min="12840" max="12840" width="7.28515625" style="3" bestFit="1" customWidth="1"/>
    <col min="12841" max="12841" width="4.140625" style="3" customWidth="1"/>
    <col min="12842" max="12842" width="4.85546875" style="3" bestFit="1" customWidth="1"/>
    <col min="12843" max="12843" width="7" style="3" bestFit="1" customWidth="1"/>
    <col min="12844" max="12844" width="7.7109375" style="3" bestFit="1" customWidth="1"/>
    <col min="12845" max="12850" width="3.28515625" style="3" customWidth="1"/>
    <col min="12851" max="12853" width="2.7109375" style="3" customWidth="1"/>
    <col min="12854" max="12854" width="2.85546875" style="3" customWidth="1"/>
    <col min="12855" max="13065" width="10.7109375" style="3"/>
    <col min="13066" max="13066" width="12.7109375" style="3" customWidth="1"/>
    <col min="13067" max="13067" width="4.140625" style="3" customWidth="1"/>
    <col min="13068" max="13072" width="5" style="3" customWidth="1"/>
    <col min="13073" max="13073" width="6.42578125" style="3" customWidth="1"/>
    <col min="13074" max="13081" width="0" style="3" hidden="1" customWidth="1"/>
    <col min="13082" max="13082" width="4.7109375" style="3" customWidth="1"/>
    <col min="13083" max="13083" width="8.140625" style="3" bestFit="1" customWidth="1"/>
    <col min="13084" max="13084" width="9.7109375" style="3" bestFit="1" customWidth="1"/>
    <col min="13085" max="13085" width="6.42578125" style="3" bestFit="1" customWidth="1"/>
    <col min="13086" max="13086" width="7.28515625" style="3" bestFit="1" customWidth="1"/>
    <col min="13087" max="13087" width="6.28515625" style="3" bestFit="1" customWidth="1"/>
    <col min="13088" max="13088" width="7.28515625" style="3" bestFit="1" customWidth="1"/>
    <col min="13089" max="13089" width="4.140625" style="3" customWidth="1"/>
    <col min="13090" max="13090" width="4.85546875" style="3" bestFit="1" customWidth="1"/>
    <col min="13091" max="13091" width="6.7109375" style="3" bestFit="1" customWidth="1"/>
    <col min="13092" max="13092" width="9.7109375" style="3" bestFit="1" customWidth="1"/>
    <col min="13093" max="13093" width="5.5703125" style="3" bestFit="1" customWidth="1"/>
    <col min="13094" max="13094" width="7.28515625" style="3" bestFit="1" customWidth="1"/>
    <col min="13095" max="13095" width="5.5703125" style="3" bestFit="1" customWidth="1"/>
    <col min="13096" max="13096" width="7.28515625" style="3" bestFit="1" customWidth="1"/>
    <col min="13097" max="13097" width="4.140625" style="3" customWidth="1"/>
    <col min="13098" max="13098" width="4.85546875" style="3" bestFit="1" customWidth="1"/>
    <col min="13099" max="13099" width="7" style="3" bestFit="1" customWidth="1"/>
    <col min="13100" max="13100" width="7.7109375" style="3" bestFit="1" customWidth="1"/>
    <col min="13101" max="13106" width="3.28515625" style="3" customWidth="1"/>
    <col min="13107" max="13109" width="2.7109375" style="3" customWidth="1"/>
    <col min="13110" max="13110" width="2.85546875" style="3" customWidth="1"/>
    <col min="13111" max="13321" width="10.7109375" style="3"/>
    <col min="13322" max="13322" width="12.7109375" style="3" customWidth="1"/>
    <col min="13323" max="13323" width="4.140625" style="3" customWidth="1"/>
    <col min="13324" max="13328" width="5" style="3" customWidth="1"/>
    <col min="13329" max="13329" width="6.42578125" style="3" customWidth="1"/>
    <col min="13330" max="13337" width="0" style="3" hidden="1" customWidth="1"/>
    <col min="13338" max="13338" width="4.7109375" style="3" customWidth="1"/>
    <col min="13339" max="13339" width="8.140625" style="3" bestFit="1" customWidth="1"/>
    <col min="13340" max="13340" width="9.7109375" style="3" bestFit="1" customWidth="1"/>
    <col min="13341" max="13341" width="6.42578125" style="3" bestFit="1" customWidth="1"/>
    <col min="13342" max="13342" width="7.28515625" style="3" bestFit="1" customWidth="1"/>
    <col min="13343" max="13343" width="6.28515625" style="3" bestFit="1" customWidth="1"/>
    <col min="13344" max="13344" width="7.28515625" style="3" bestFit="1" customWidth="1"/>
    <col min="13345" max="13345" width="4.140625" style="3" customWidth="1"/>
    <col min="13346" max="13346" width="4.85546875" style="3" bestFit="1" customWidth="1"/>
    <col min="13347" max="13347" width="6.7109375" style="3" bestFit="1" customWidth="1"/>
    <col min="13348" max="13348" width="9.7109375" style="3" bestFit="1" customWidth="1"/>
    <col min="13349" max="13349" width="5.5703125" style="3" bestFit="1" customWidth="1"/>
    <col min="13350" max="13350" width="7.28515625" style="3" bestFit="1" customWidth="1"/>
    <col min="13351" max="13351" width="5.5703125" style="3" bestFit="1" customWidth="1"/>
    <col min="13352" max="13352" width="7.28515625" style="3" bestFit="1" customWidth="1"/>
    <col min="13353" max="13353" width="4.140625" style="3" customWidth="1"/>
    <col min="13354" max="13354" width="4.85546875" style="3" bestFit="1" customWidth="1"/>
    <col min="13355" max="13355" width="7" style="3" bestFit="1" customWidth="1"/>
    <col min="13356" max="13356" width="7.7109375" style="3" bestFit="1" customWidth="1"/>
    <col min="13357" max="13362" width="3.28515625" style="3" customWidth="1"/>
    <col min="13363" max="13365" width="2.7109375" style="3" customWidth="1"/>
    <col min="13366" max="13366" width="2.85546875" style="3" customWidth="1"/>
    <col min="13367" max="13577" width="10.7109375" style="3"/>
    <col min="13578" max="13578" width="12.7109375" style="3" customWidth="1"/>
    <col min="13579" max="13579" width="4.140625" style="3" customWidth="1"/>
    <col min="13580" max="13584" width="5" style="3" customWidth="1"/>
    <col min="13585" max="13585" width="6.42578125" style="3" customWidth="1"/>
    <col min="13586" max="13593" width="0" style="3" hidden="1" customWidth="1"/>
    <col min="13594" max="13594" width="4.7109375" style="3" customWidth="1"/>
    <col min="13595" max="13595" width="8.140625" style="3" bestFit="1" customWidth="1"/>
    <col min="13596" max="13596" width="9.7109375" style="3" bestFit="1" customWidth="1"/>
    <col min="13597" max="13597" width="6.42578125" style="3" bestFit="1" customWidth="1"/>
    <col min="13598" max="13598" width="7.28515625" style="3" bestFit="1" customWidth="1"/>
    <col min="13599" max="13599" width="6.28515625" style="3" bestFit="1" customWidth="1"/>
    <col min="13600" max="13600" width="7.28515625" style="3" bestFit="1" customWidth="1"/>
    <col min="13601" max="13601" width="4.140625" style="3" customWidth="1"/>
    <col min="13602" max="13602" width="4.85546875" style="3" bestFit="1" customWidth="1"/>
    <col min="13603" max="13603" width="6.7109375" style="3" bestFit="1" customWidth="1"/>
    <col min="13604" max="13604" width="9.7109375" style="3" bestFit="1" customWidth="1"/>
    <col min="13605" max="13605" width="5.5703125" style="3" bestFit="1" customWidth="1"/>
    <col min="13606" max="13606" width="7.28515625" style="3" bestFit="1" customWidth="1"/>
    <col min="13607" max="13607" width="5.5703125" style="3" bestFit="1" customWidth="1"/>
    <col min="13608" max="13608" width="7.28515625" style="3" bestFit="1" customWidth="1"/>
    <col min="13609" max="13609" width="4.140625" style="3" customWidth="1"/>
    <col min="13610" max="13610" width="4.85546875" style="3" bestFit="1" customWidth="1"/>
    <col min="13611" max="13611" width="7" style="3" bestFit="1" customWidth="1"/>
    <col min="13612" max="13612" width="7.7109375" style="3" bestFit="1" customWidth="1"/>
    <col min="13613" max="13618" width="3.28515625" style="3" customWidth="1"/>
    <col min="13619" max="13621" width="2.7109375" style="3" customWidth="1"/>
    <col min="13622" max="13622" width="2.85546875" style="3" customWidth="1"/>
    <col min="13623" max="13833" width="10.7109375" style="3"/>
    <col min="13834" max="13834" width="12.7109375" style="3" customWidth="1"/>
    <col min="13835" max="13835" width="4.140625" style="3" customWidth="1"/>
    <col min="13836" max="13840" width="5" style="3" customWidth="1"/>
    <col min="13841" max="13841" width="6.42578125" style="3" customWidth="1"/>
    <col min="13842" max="13849" width="0" style="3" hidden="1" customWidth="1"/>
    <col min="13850" max="13850" width="4.7109375" style="3" customWidth="1"/>
    <col min="13851" max="13851" width="8.140625" style="3" bestFit="1" customWidth="1"/>
    <col min="13852" max="13852" width="9.7109375" style="3" bestFit="1" customWidth="1"/>
    <col min="13853" max="13853" width="6.42578125" style="3" bestFit="1" customWidth="1"/>
    <col min="13854" max="13854" width="7.28515625" style="3" bestFit="1" customWidth="1"/>
    <col min="13855" max="13855" width="6.28515625" style="3" bestFit="1" customWidth="1"/>
    <col min="13856" max="13856" width="7.28515625" style="3" bestFit="1" customWidth="1"/>
    <col min="13857" max="13857" width="4.140625" style="3" customWidth="1"/>
    <col min="13858" max="13858" width="4.85546875" style="3" bestFit="1" customWidth="1"/>
    <col min="13859" max="13859" width="6.7109375" style="3" bestFit="1" customWidth="1"/>
    <col min="13860" max="13860" width="9.7109375" style="3" bestFit="1" customWidth="1"/>
    <col min="13861" max="13861" width="5.5703125" style="3" bestFit="1" customWidth="1"/>
    <col min="13862" max="13862" width="7.28515625" style="3" bestFit="1" customWidth="1"/>
    <col min="13863" max="13863" width="5.5703125" style="3" bestFit="1" customWidth="1"/>
    <col min="13864" max="13864" width="7.28515625" style="3" bestFit="1" customWidth="1"/>
    <col min="13865" max="13865" width="4.140625" style="3" customWidth="1"/>
    <col min="13866" max="13866" width="4.85546875" style="3" bestFit="1" customWidth="1"/>
    <col min="13867" max="13867" width="7" style="3" bestFit="1" customWidth="1"/>
    <col min="13868" max="13868" width="7.7109375" style="3" bestFit="1" customWidth="1"/>
    <col min="13869" max="13874" width="3.28515625" style="3" customWidth="1"/>
    <col min="13875" max="13877" width="2.7109375" style="3" customWidth="1"/>
    <col min="13878" max="13878" width="2.85546875" style="3" customWidth="1"/>
    <col min="13879" max="14089" width="10.7109375" style="3"/>
    <col min="14090" max="14090" width="12.7109375" style="3" customWidth="1"/>
    <col min="14091" max="14091" width="4.140625" style="3" customWidth="1"/>
    <col min="14092" max="14096" width="5" style="3" customWidth="1"/>
    <col min="14097" max="14097" width="6.42578125" style="3" customWidth="1"/>
    <col min="14098" max="14105" width="0" style="3" hidden="1" customWidth="1"/>
    <col min="14106" max="14106" width="4.7109375" style="3" customWidth="1"/>
    <col min="14107" max="14107" width="8.140625" style="3" bestFit="1" customWidth="1"/>
    <col min="14108" max="14108" width="9.7109375" style="3" bestFit="1" customWidth="1"/>
    <col min="14109" max="14109" width="6.42578125" style="3" bestFit="1" customWidth="1"/>
    <col min="14110" max="14110" width="7.28515625" style="3" bestFit="1" customWidth="1"/>
    <col min="14111" max="14111" width="6.28515625" style="3" bestFit="1" customWidth="1"/>
    <col min="14112" max="14112" width="7.28515625" style="3" bestFit="1" customWidth="1"/>
    <col min="14113" max="14113" width="4.140625" style="3" customWidth="1"/>
    <col min="14114" max="14114" width="4.85546875" style="3" bestFit="1" customWidth="1"/>
    <col min="14115" max="14115" width="6.7109375" style="3" bestFit="1" customWidth="1"/>
    <col min="14116" max="14116" width="9.7109375" style="3" bestFit="1" customWidth="1"/>
    <col min="14117" max="14117" width="5.5703125" style="3" bestFit="1" customWidth="1"/>
    <col min="14118" max="14118" width="7.28515625" style="3" bestFit="1" customWidth="1"/>
    <col min="14119" max="14119" width="5.5703125" style="3" bestFit="1" customWidth="1"/>
    <col min="14120" max="14120" width="7.28515625" style="3" bestFit="1" customWidth="1"/>
    <col min="14121" max="14121" width="4.140625" style="3" customWidth="1"/>
    <col min="14122" max="14122" width="4.85546875" style="3" bestFit="1" customWidth="1"/>
    <col min="14123" max="14123" width="7" style="3" bestFit="1" customWidth="1"/>
    <col min="14124" max="14124" width="7.7109375" style="3" bestFit="1" customWidth="1"/>
    <col min="14125" max="14130" width="3.28515625" style="3" customWidth="1"/>
    <col min="14131" max="14133" width="2.7109375" style="3" customWidth="1"/>
    <col min="14134" max="14134" width="2.85546875" style="3" customWidth="1"/>
    <col min="14135" max="14345" width="10.7109375" style="3"/>
    <col min="14346" max="14346" width="12.7109375" style="3" customWidth="1"/>
    <col min="14347" max="14347" width="4.140625" style="3" customWidth="1"/>
    <col min="14348" max="14352" width="5" style="3" customWidth="1"/>
    <col min="14353" max="14353" width="6.42578125" style="3" customWidth="1"/>
    <col min="14354" max="14361" width="0" style="3" hidden="1" customWidth="1"/>
    <col min="14362" max="14362" width="4.7109375" style="3" customWidth="1"/>
    <col min="14363" max="14363" width="8.140625" style="3" bestFit="1" customWidth="1"/>
    <col min="14364" max="14364" width="9.7109375" style="3" bestFit="1" customWidth="1"/>
    <col min="14365" max="14365" width="6.42578125" style="3" bestFit="1" customWidth="1"/>
    <col min="14366" max="14366" width="7.28515625" style="3" bestFit="1" customWidth="1"/>
    <col min="14367" max="14367" width="6.28515625" style="3" bestFit="1" customWidth="1"/>
    <col min="14368" max="14368" width="7.28515625" style="3" bestFit="1" customWidth="1"/>
    <col min="14369" max="14369" width="4.140625" style="3" customWidth="1"/>
    <col min="14370" max="14370" width="4.85546875" style="3" bestFit="1" customWidth="1"/>
    <col min="14371" max="14371" width="6.7109375" style="3" bestFit="1" customWidth="1"/>
    <col min="14372" max="14372" width="9.7109375" style="3" bestFit="1" customWidth="1"/>
    <col min="14373" max="14373" width="5.5703125" style="3" bestFit="1" customWidth="1"/>
    <col min="14374" max="14374" width="7.28515625" style="3" bestFit="1" customWidth="1"/>
    <col min="14375" max="14375" width="5.5703125" style="3" bestFit="1" customWidth="1"/>
    <col min="14376" max="14376" width="7.28515625" style="3" bestFit="1" customWidth="1"/>
    <col min="14377" max="14377" width="4.140625" style="3" customWidth="1"/>
    <col min="14378" max="14378" width="4.85546875" style="3" bestFit="1" customWidth="1"/>
    <col min="14379" max="14379" width="7" style="3" bestFit="1" customWidth="1"/>
    <col min="14380" max="14380" width="7.7109375" style="3" bestFit="1" customWidth="1"/>
    <col min="14381" max="14386" width="3.28515625" style="3" customWidth="1"/>
    <col min="14387" max="14389" width="2.7109375" style="3" customWidth="1"/>
    <col min="14390" max="14390" width="2.85546875" style="3" customWidth="1"/>
    <col min="14391" max="14601" width="10.7109375" style="3"/>
    <col min="14602" max="14602" width="12.7109375" style="3" customWidth="1"/>
    <col min="14603" max="14603" width="4.140625" style="3" customWidth="1"/>
    <col min="14604" max="14608" width="5" style="3" customWidth="1"/>
    <col min="14609" max="14609" width="6.42578125" style="3" customWidth="1"/>
    <col min="14610" max="14617" width="0" style="3" hidden="1" customWidth="1"/>
    <col min="14618" max="14618" width="4.7109375" style="3" customWidth="1"/>
    <col min="14619" max="14619" width="8.140625" style="3" bestFit="1" customWidth="1"/>
    <col min="14620" max="14620" width="9.7109375" style="3" bestFit="1" customWidth="1"/>
    <col min="14621" max="14621" width="6.42578125" style="3" bestFit="1" customWidth="1"/>
    <col min="14622" max="14622" width="7.28515625" style="3" bestFit="1" customWidth="1"/>
    <col min="14623" max="14623" width="6.28515625" style="3" bestFit="1" customWidth="1"/>
    <col min="14624" max="14624" width="7.28515625" style="3" bestFit="1" customWidth="1"/>
    <col min="14625" max="14625" width="4.140625" style="3" customWidth="1"/>
    <col min="14626" max="14626" width="4.85546875" style="3" bestFit="1" customWidth="1"/>
    <col min="14627" max="14627" width="6.7109375" style="3" bestFit="1" customWidth="1"/>
    <col min="14628" max="14628" width="9.7109375" style="3" bestFit="1" customWidth="1"/>
    <col min="14629" max="14629" width="5.5703125" style="3" bestFit="1" customWidth="1"/>
    <col min="14630" max="14630" width="7.28515625" style="3" bestFit="1" customWidth="1"/>
    <col min="14631" max="14631" width="5.5703125" style="3" bestFit="1" customWidth="1"/>
    <col min="14632" max="14632" width="7.28515625" style="3" bestFit="1" customWidth="1"/>
    <col min="14633" max="14633" width="4.140625" style="3" customWidth="1"/>
    <col min="14634" max="14634" width="4.85546875" style="3" bestFit="1" customWidth="1"/>
    <col min="14635" max="14635" width="7" style="3" bestFit="1" customWidth="1"/>
    <col min="14636" max="14636" width="7.7109375" style="3" bestFit="1" customWidth="1"/>
    <col min="14637" max="14642" width="3.28515625" style="3" customWidth="1"/>
    <col min="14643" max="14645" width="2.7109375" style="3" customWidth="1"/>
    <col min="14646" max="14646" width="2.85546875" style="3" customWidth="1"/>
    <col min="14647" max="14857" width="10.7109375" style="3"/>
    <col min="14858" max="14858" width="12.7109375" style="3" customWidth="1"/>
    <col min="14859" max="14859" width="4.140625" style="3" customWidth="1"/>
    <col min="14860" max="14864" width="5" style="3" customWidth="1"/>
    <col min="14865" max="14865" width="6.42578125" style="3" customWidth="1"/>
    <col min="14866" max="14873" width="0" style="3" hidden="1" customWidth="1"/>
    <col min="14874" max="14874" width="4.7109375" style="3" customWidth="1"/>
    <col min="14875" max="14875" width="8.140625" style="3" bestFit="1" customWidth="1"/>
    <col min="14876" max="14876" width="9.7109375" style="3" bestFit="1" customWidth="1"/>
    <col min="14877" max="14877" width="6.42578125" style="3" bestFit="1" customWidth="1"/>
    <col min="14878" max="14878" width="7.28515625" style="3" bestFit="1" customWidth="1"/>
    <col min="14879" max="14879" width="6.28515625" style="3" bestFit="1" customWidth="1"/>
    <col min="14880" max="14880" width="7.28515625" style="3" bestFit="1" customWidth="1"/>
    <col min="14881" max="14881" width="4.140625" style="3" customWidth="1"/>
    <col min="14882" max="14882" width="4.85546875" style="3" bestFit="1" customWidth="1"/>
    <col min="14883" max="14883" width="6.7109375" style="3" bestFit="1" customWidth="1"/>
    <col min="14884" max="14884" width="9.7109375" style="3" bestFit="1" customWidth="1"/>
    <col min="14885" max="14885" width="5.5703125" style="3" bestFit="1" customWidth="1"/>
    <col min="14886" max="14886" width="7.28515625" style="3" bestFit="1" customWidth="1"/>
    <col min="14887" max="14887" width="5.5703125" style="3" bestFit="1" customWidth="1"/>
    <col min="14888" max="14888" width="7.28515625" style="3" bestFit="1" customWidth="1"/>
    <col min="14889" max="14889" width="4.140625" style="3" customWidth="1"/>
    <col min="14890" max="14890" width="4.85546875" style="3" bestFit="1" customWidth="1"/>
    <col min="14891" max="14891" width="7" style="3" bestFit="1" customWidth="1"/>
    <col min="14892" max="14892" width="7.7109375" style="3" bestFit="1" customWidth="1"/>
    <col min="14893" max="14898" width="3.28515625" style="3" customWidth="1"/>
    <col min="14899" max="14901" width="2.7109375" style="3" customWidth="1"/>
    <col min="14902" max="14902" width="2.85546875" style="3" customWidth="1"/>
    <col min="14903" max="15113" width="10.7109375" style="3"/>
    <col min="15114" max="15114" width="12.7109375" style="3" customWidth="1"/>
    <col min="15115" max="15115" width="4.140625" style="3" customWidth="1"/>
    <col min="15116" max="15120" width="5" style="3" customWidth="1"/>
    <col min="15121" max="15121" width="6.42578125" style="3" customWidth="1"/>
    <col min="15122" max="15129" width="0" style="3" hidden="1" customWidth="1"/>
    <col min="15130" max="15130" width="4.7109375" style="3" customWidth="1"/>
    <col min="15131" max="15131" width="8.140625" style="3" bestFit="1" customWidth="1"/>
    <col min="15132" max="15132" width="9.7109375" style="3" bestFit="1" customWidth="1"/>
    <col min="15133" max="15133" width="6.42578125" style="3" bestFit="1" customWidth="1"/>
    <col min="15134" max="15134" width="7.28515625" style="3" bestFit="1" customWidth="1"/>
    <col min="15135" max="15135" width="6.28515625" style="3" bestFit="1" customWidth="1"/>
    <col min="15136" max="15136" width="7.28515625" style="3" bestFit="1" customWidth="1"/>
    <col min="15137" max="15137" width="4.140625" style="3" customWidth="1"/>
    <col min="15138" max="15138" width="4.85546875" style="3" bestFit="1" customWidth="1"/>
    <col min="15139" max="15139" width="6.7109375" style="3" bestFit="1" customWidth="1"/>
    <col min="15140" max="15140" width="9.7109375" style="3" bestFit="1" customWidth="1"/>
    <col min="15141" max="15141" width="5.5703125" style="3" bestFit="1" customWidth="1"/>
    <col min="15142" max="15142" width="7.28515625" style="3" bestFit="1" customWidth="1"/>
    <col min="15143" max="15143" width="5.5703125" style="3" bestFit="1" customWidth="1"/>
    <col min="15144" max="15144" width="7.28515625" style="3" bestFit="1" customWidth="1"/>
    <col min="15145" max="15145" width="4.140625" style="3" customWidth="1"/>
    <col min="15146" max="15146" width="4.85546875" style="3" bestFit="1" customWidth="1"/>
    <col min="15147" max="15147" width="7" style="3" bestFit="1" customWidth="1"/>
    <col min="15148" max="15148" width="7.7109375" style="3" bestFit="1" customWidth="1"/>
    <col min="15149" max="15154" width="3.28515625" style="3" customWidth="1"/>
    <col min="15155" max="15157" width="2.7109375" style="3" customWidth="1"/>
    <col min="15158" max="15158" width="2.85546875" style="3" customWidth="1"/>
    <col min="15159" max="15369" width="10.7109375" style="3"/>
    <col min="15370" max="15370" width="12.7109375" style="3" customWidth="1"/>
    <col min="15371" max="15371" width="4.140625" style="3" customWidth="1"/>
    <col min="15372" max="15376" width="5" style="3" customWidth="1"/>
    <col min="15377" max="15377" width="6.42578125" style="3" customWidth="1"/>
    <col min="15378" max="15385" width="0" style="3" hidden="1" customWidth="1"/>
    <col min="15386" max="15386" width="4.7109375" style="3" customWidth="1"/>
    <col min="15387" max="15387" width="8.140625" style="3" bestFit="1" customWidth="1"/>
    <col min="15388" max="15388" width="9.7109375" style="3" bestFit="1" customWidth="1"/>
    <col min="15389" max="15389" width="6.42578125" style="3" bestFit="1" customWidth="1"/>
    <col min="15390" max="15390" width="7.28515625" style="3" bestFit="1" customWidth="1"/>
    <col min="15391" max="15391" width="6.28515625" style="3" bestFit="1" customWidth="1"/>
    <col min="15392" max="15392" width="7.28515625" style="3" bestFit="1" customWidth="1"/>
    <col min="15393" max="15393" width="4.140625" style="3" customWidth="1"/>
    <col min="15394" max="15394" width="4.85546875" style="3" bestFit="1" customWidth="1"/>
    <col min="15395" max="15395" width="6.7109375" style="3" bestFit="1" customWidth="1"/>
    <col min="15396" max="15396" width="9.7109375" style="3" bestFit="1" customWidth="1"/>
    <col min="15397" max="15397" width="5.5703125" style="3" bestFit="1" customWidth="1"/>
    <col min="15398" max="15398" width="7.28515625" style="3" bestFit="1" customWidth="1"/>
    <col min="15399" max="15399" width="5.5703125" style="3" bestFit="1" customWidth="1"/>
    <col min="15400" max="15400" width="7.28515625" style="3" bestFit="1" customWidth="1"/>
    <col min="15401" max="15401" width="4.140625" style="3" customWidth="1"/>
    <col min="15402" max="15402" width="4.85546875" style="3" bestFit="1" customWidth="1"/>
    <col min="15403" max="15403" width="7" style="3" bestFit="1" customWidth="1"/>
    <col min="15404" max="15404" width="7.7109375" style="3" bestFit="1" customWidth="1"/>
    <col min="15405" max="15410" width="3.28515625" style="3" customWidth="1"/>
    <col min="15411" max="15413" width="2.7109375" style="3" customWidth="1"/>
    <col min="15414" max="15414" width="2.85546875" style="3" customWidth="1"/>
    <col min="15415" max="15625" width="10.7109375" style="3"/>
    <col min="15626" max="15626" width="12.7109375" style="3" customWidth="1"/>
    <col min="15627" max="15627" width="4.140625" style="3" customWidth="1"/>
    <col min="15628" max="15632" width="5" style="3" customWidth="1"/>
    <col min="15633" max="15633" width="6.42578125" style="3" customWidth="1"/>
    <col min="15634" max="15641" width="0" style="3" hidden="1" customWidth="1"/>
    <col min="15642" max="15642" width="4.7109375" style="3" customWidth="1"/>
    <col min="15643" max="15643" width="8.140625" style="3" bestFit="1" customWidth="1"/>
    <col min="15644" max="15644" width="9.7109375" style="3" bestFit="1" customWidth="1"/>
    <col min="15645" max="15645" width="6.42578125" style="3" bestFit="1" customWidth="1"/>
    <col min="15646" max="15646" width="7.28515625" style="3" bestFit="1" customWidth="1"/>
    <col min="15647" max="15647" width="6.28515625" style="3" bestFit="1" customWidth="1"/>
    <col min="15648" max="15648" width="7.28515625" style="3" bestFit="1" customWidth="1"/>
    <col min="15649" max="15649" width="4.140625" style="3" customWidth="1"/>
    <col min="15650" max="15650" width="4.85546875" style="3" bestFit="1" customWidth="1"/>
    <col min="15651" max="15651" width="6.7109375" style="3" bestFit="1" customWidth="1"/>
    <col min="15652" max="15652" width="9.7109375" style="3" bestFit="1" customWidth="1"/>
    <col min="15653" max="15653" width="5.5703125" style="3" bestFit="1" customWidth="1"/>
    <col min="15654" max="15654" width="7.28515625" style="3" bestFit="1" customWidth="1"/>
    <col min="15655" max="15655" width="5.5703125" style="3" bestFit="1" customWidth="1"/>
    <col min="15656" max="15656" width="7.28515625" style="3" bestFit="1" customWidth="1"/>
    <col min="15657" max="15657" width="4.140625" style="3" customWidth="1"/>
    <col min="15658" max="15658" width="4.85546875" style="3" bestFit="1" customWidth="1"/>
    <col min="15659" max="15659" width="7" style="3" bestFit="1" customWidth="1"/>
    <col min="15660" max="15660" width="7.7109375" style="3" bestFit="1" customWidth="1"/>
    <col min="15661" max="15666" width="3.28515625" style="3" customWidth="1"/>
    <col min="15667" max="15669" width="2.7109375" style="3" customWidth="1"/>
    <col min="15670" max="15670" width="2.85546875" style="3" customWidth="1"/>
    <col min="15671" max="15881" width="10.7109375" style="3"/>
    <col min="15882" max="15882" width="12.7109375" style="3" customWidth="1"/>
    <col min="15883" max="15883" width="4.140625" style="3" customWidth="1"/>
    <col min="15884" max="15888" width="5" style="3" customWidth="1"/>
    <col min="15889" max="15889" width="6.42578125" style="3" customWidth="1"/>
    <col min="15890" max="15897" width="0" style="3" hidden="1" customWidth="1"/>
    <col min="15898" max="15898" width="4.7109375" style="3" customWidth="1"/>
    <col min="15899" max="15899" width="8.140625" style="3" bestFit="1" customWidth="1"/>
    <col min="15900" max="15900" width="9.7109375" style="3" bestFit="1" customWidth="1"/>
    <col min="15901" max="15901" width="6.42578125" style="3" bestFit="1" customWidth="1"/>
    <col min="15902" max="15902" width="7.28515625" style="3" bestFit="1" customWidth="1"/>
    <col min="15903" max="15903" width="6.28515625" style="3" bestFit="1" customWidth="1"/>
    <col min="15904" max="15904" width="7.28515625" style="3" bestFit="1" customWidth="1"/>
    <col min="15905" max="15905" width="4.140625" style="3" customWidth="1"/>
    <col min="15906" max="15906" width="4.85546875" style="3" bestFit="1" customWidth="1"/>
    <col min="15907" max="15907" width="6.7109375" style="3" bestFit="1" customWidth="1"/>
    <col min="15908" max="15908" width="9.7109375" style="3" bestFit="1" customWidth="1"/>
    <col min="15909" max="15909" width="5.5703125" style="3" bestFit="1" customWidth="1"/>
    <col min="15910" max="15910" width="7.28515625" style="3" bestFit="1" customWidth="1"/>
    <col min="15911" max="15911" width="5.5703125" style="3" bestFit="1" customWidth="1"/>
    <col min="15912" max="15912" width="7.28515625" style="3" bestFit="1" customWidth="1"/>
    <col min="15913" max="15913" width="4.140625" style="3" customWidth="1"/>
    <col min="15914" max="15914" width="4.85546875" style="3" bestFit="1" customWidth="1"/>
    <col min="15915" max="15915" width="7" style="3" bestFit="1" customWidth="1"/>
    <col min="15916" max="15916" width="7.7109375" style="3" bestFit="1" customWidth="1"/>
    <col min="15917" max="15922" width="3.28515625" style="3" customWidth="1"/>
    <col min="15923" max="15925" width="2.7109375" style="3" customWidth="1"/>
    <col min="15926" max="15926" width="2.85546875" style="3" customWidth="1"/>
    <col min="15927" max="16137" width="10.7109375" style="3"/>
    <col min="16138" max="16138" width="12.7109375" style="3" customWidth="1"/>
    <col min="16139" max="16139" width="4.140625" style="3" customWidth="1"/>
    <col min="16140" max="16144" width="5" style="3" customWidth="1"/>
    <col min="16145" max="16145" width="6.42578125" style="3" customWidth="1"/>
    <col min="16146" max="16153" width="0" style="3" hidden="1" customWidth="1"/>
    <col min="16154" max="16154" width="4.7109375" style="3" customWidth="1"/>
    <col min="16155" max="16155" width="8.140625" style="3" bestFit="1" customWidth="1"/>
    <col min="16156" max="16156" width="9.7109375" style="3" bestFit="1" customWidth="1"/>
    <col min="16157" max="16157" width="6.42578125" style="3" bestFit="1" customWidth="1"/>
    <col min="16158" max="16158" width="7.28515625" style="3" bestFit="1" customWidth="1"/>
    <col min="16159" max="16159" width="6.28515625" style="3" bestFit="1" customWidth="1"/>
    <col min="16160" max="16160" width="7.28515625" style="3" bestFit="1" customWidth="1"/>
    <col min="16161" max="16161" width="4.140625" style="3" customWidth="1"/>
    <col min="16162" max="16162" width="4.85546875" style="3" bestFit="1" customWidth="1"/>
    <col min="16163" max="16163" width="6.7109375" style="3" bestFit="1" customWidth="1"/>
    <col min="16164" max="16164" width="9.7109375" style="3" bestFit="1" customWidth="1"/>
    <col min="16165" max="16165" width="5.5703125" style="3" bestFit="1" customWidth="1"/>
    <col min="16166" max="16166" width="7.28515625" style="3" bestFit="1" customWidth="1"/>
    <col min="16167" max="16167" width="5.5703125" style="3" bestFit="1" customWidth="1"/>
    <col min="16168" max="16168" width="7.28515625" style="3" bestFit="1" customWidth="1"/>
    <col min="16169" max="16169" width="4.140625" style="3" customWidth="1"/>
    <col min="16170" max="16170" width="4.85546875" style="3" bestFit="1" customWidth="1"/>
    <col min="16171" max="16171" width="7" style="3" bestFit="1" customWidth="1"/>
    <col min="16172" max="16172" width="7.7109375" style="3" bestFit="1" customWidth="1"/>
    <col min="16173" max="16178" width="3.28515625" style="3" customWidth="1"/>
    <col min="16179" max="16181" width="2.7109375" style="3" customWidth="1"/>
    <col min="16182" max="16182" width="2.85546875" style="3" customWidth="1"/>
    <col min="16183" max="16384" width="10.7109375" style="3"/>
  </cols>
  <sheetData>
    <row r="1" spans="1:16384" ht="112.5" customHeight="1">
      <c r="C1" s="196" t="s">
        <v>146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14"/>
      <c r="Y1" s="114"/>
      <c r="Z1" s="114"/>
      <c r="AA1" s="114"/>
      <c r="AB1" s="114"/>
      <c r="AC1" s="114"/>
      <c r="AD1" s="114"/>
      <c r="AE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</row>
    <row r="2" spans="1:16384" ht="20.25" hidden="1" customHeight="1">
      <c r="A2" s="99"/>
      <c r="B2" s="100"/>
      <c r="C2" s="99"/>
      <c r="D2" s="100"/>
      <c r="E2" s="99"/>
      <c r="F2" s="100"/>
      <c r="G2" s="99"/>
      <c r="H2" s="100"/>
      <c r="I2" s="99"/>
      <c r="J2" s="100"/>
      <c r="K2" s="99"/>
      <c r="L2" s="100"/>
      <c r="M2" s="99"/>
      <c r="N2" s="100"/>
      <c r="O2" s="99"/>
      <c r="P2" s="100"/>
      <c r="Q2" s="99"/>
      <c r="R2" s="100"/>
      <c r="S2" s="99"/>
      <c r="T2" s="140"/>
      <c r="U2" s="141" t="s">
        <v>409</v>
      </c>
      <c r="V2" s="142" t="e">
        <f>#REF!</f>
        <v>#REF!</v>
      </c>
      <c r="W2" s="141"/>
      <c r="X2" s="142"/>
      <c r="Y2" s="141"/>
      <c r="Z2" s="143"/>
      <c r="AA2" s="99"/>
      <c r="AB2" s="161"/>
      <c r="AC2" s="162"/>
      <c r="AD2" s="163" t="str">
        <f>U2</f>
        <v>HE</v>
      </c>
      <c r="AE2" s="164" t="e">
        <f>#REF!</f>
        <v>#REF!</v>
      </c>
      <c r="AF2" s="161"/>
      <c r="AG2" s="99"/>
      <c r="AH2" s="154"/>
      <c r="AI2" s="141"/>
      <c r="AJ2" s="142"/>
      <c r="AK2" s="141"/>
      <c r="AL2" s="142"/>
      <c r="AM2" s="141"/>
      <c r="AN2" s="143"/>
      <c r="AO2" s="162"/>
      <c r="AP2" s="161"/>
      <c r="AQ2" s="162"/>
      <c r="AR2" s="161"/>
      <c r="AS2" s="162"/>
      <c r="AT2" s="100"/>
      <c r="AU2" s="99"/>
      <c r="AV2" s="100"/>
      <c r="AW2" s="99"/>
      <c r="AX2" s="100"/>
      <c r="AY2" s="99"/>
      <c r="AZ2" s="100"/>
      <c r="BA2" s="99"/>
      <c r="BB2" s="100"/>
      <c r="BC2" s="99"/>
      <c r="BD2" s="100"/>
      <c r="BE2" s="99"/>
      <c r="BF2" s="100"/>
      <c r="BG2" s="99"/>
      <c r="BH2" s="100"/>
      <c r="BI2" s="99"/>
      <c r="BJ2" s="100"/>
      <c r="BK2" s="99"/>
      <c r="BL2" s="100"/>
      <c r="BM2" s="99"/>
      <c r="BN2" s="100"/>
      <c r="BO2" s="99"/>
      <c r="BP2" s="100"/>
      <c r="BQ2" s="99"/>
      <c r="BR2" s="100"/>
      <c r="BS2" s="99"/>
      <c r="BT2" s="100"/>
      <c r="BU2" s="99"/>
      <c r="BV2" s="100"/>
      <c r="BW2" s="99"/>
      <c r="BX2" s="100"/>
      <c r="BY2" s="99"/>
      <c r="BZ2" s="100"/>
      <c r="CA2" s="99"/>
      <c r="CB2" s="100"/>
      <c r="CC2" s="99"/>
      <c r="CD2" s="100"/>
      <c r="CE2" s="99"/>
      <c r="CF2" s="100"/>
      <c r="CG2" s="99"/>
      <c r="CH2" s="100"/>
      <c r="CI2" s="99"/>
      <c r="CJ2" s="100"/>
      <c r="CK2" s="99"/>
      <c r="CL2" s="100"/>
      <c r="CM2" s="99"/>
      <c r="CN2" s="100"/>
      <c r="CO2" s="99"/>
      <c r="CP2" s="100"/>
      <c r="CQ2" s="99"/>
      <c r="CR2" s="100"/>
      <c r="CS2" s="99"/>
      <c r="CT2" s="100"/>
      <c r="CU2" s="99"/>
      <c r="CV2" s="100"/>
      <c r="CW2" s="99"/>
      <c r="CX2" s="100"/>
      <c r="CY2" s="99"/>
      <c r="CZ2" s="100"/>
      <c r="DA2" s="99"/>
      <c r="DB2" s="100"/>
      <c r="DC2" s="99"/>
      <c r="DD2" s="100"/>
      <c r="DE2" s="99"/>
      <c r="DF2" s="100"/>
      <c r="DG2" s="99"/>
      <c r="DH2" s="100"/>
      <c r="DI2" s="99"/>
      <c r="DJ2" s="100"/>
      <c r="DK2" s="99"/>
      <c r="DL2" s="100"/>
      <c r="DM2" s="99"/>
      <c r="DN2" s="100"/>
      <c r="DO2" s="99"/>
      <c r="DP2" s="100"/>
      <c r="DQ2" s="99"/>
      <c r="DR2" s="100"/>
      <c r="DS2" s="99"/>
      <c r="DT2" s="100"/>
      <c r="DU2" s="99"/>
      <c r="DV2" s="100"/>
      <c r="DW2" s="99"/>
      <c r="DX2" s="100"/>
      <c r="DY2" s="99"/>
      <c r="DZ2" s="100"/>
      <c r="EA2" s="99"/>
      <c r="EB2" s="100"/>
      <c r="EC2" s="99"/>
      <c r="ED2" s="100"/>
      <c r="EE2" s="99"/>
      <c r="EF2" s="100"/>
      <c r="EG2" s="99"/>
      <c r="EH2" s="100"/>
      <c r="EI2" s="99"/>
      <c r="EJ2" s="100"/>
      <c r="EK2" s="99"/>
      <c r="EL2" s="100"/>
      <c r="EM2" s="99"/>
      <c r="EN2" s="100"/>
      <c r="EO2" s="99"/>
      <c r="EP2" s="100"/>
      <c r="EQ2" s="99"/>
      <c r="ER2" s="100"/>
      <c r="ES2" s="99"/>
      <c r="ET2" s="100"/>
      <c r="EU2" s="99"/>
      <c r="EV2" s="100"/>
      <c r="EW2" s="99"/>
      <c r="EX2" s="100"/>
      <c r="EY2" s="99"/>
      <c r="EZ2" s="100"/>
      <c r="FA2" s="99"/>
      <c r="FB2" s="100"/>
      <c r="FC2" s="99"/>
      <c r="FD2" s="100"/>
      <c r="FE2" s="99"/>
      <c r="FF2" s="100"/>
      <c r="FG2" s="99"/>
      <c r="FH2" s="100"/>
      <c r="FI2" s="99"/>
      <c r="FJ2" s="100"/>
      <c r="FK2" s="99"/>
      <c r="FL2" s="100"/>
      <c r="FM2" s="99"/>
      <c r="FN2" s="100"/>
      <c r="FO2" s="99"/>
      <c r="FP2" s="100"/>
      <c r="FQ2" s="99"/>
      <c r="FR2" s="100"/>
      <c r="FS2" s="99"/>
      <c r="FT2" s="100"/>
      <c r="FU2" s="99"/>
      <c r="FV2" s="100"/>
      <c r="FW2" s="99"/>
      <c r="FX2" s="100"/>
      <c r="FY2" s="99"/>
      <c r="FZ2" s="100"/>
      <c r="GA2" s="99"/>
      <c r="GB2" s="100"/>
      <c r="GC2" s="99"/>
      <c r="GD2" s="100"/>
      <c r="GE2" s="99"/>
      <c r="GF2" s="100"/>
      <c r="GG2" s="99"/>
      <c r="GH2" s="100"/>
      <c r="GI2" s="99"/>
      <c r="GJ2" s="100"/>
      <c r="GK2" s="99"/>
      <c r="GL2" s="100"/>
      <c r="GM2" s="99"/>
      <c r="GN2" s="100"/>
      <c r="GO2" s="99"/>
      <c r="GP2" s="100"/>
      <c r="GQ2" s="99"/>
      <c r="GR2" s="100"/>
      <c r="GS2" s="99"/>
      <c r="GT2" s="100"/>
      <c r="GU2" s="99"/>
      <c r="GV2" s="100"/>
      <c r="GW2" s="99"/>
      <c r="GX2" s="100"/>
      <c r="GY2" s="99"/>
      <c r="GZ2" s="100"/>
      <c r="HA2" s="99"/>
      <c r="HB2" s="100"/>
      <c r="HC2" s="99"/>
      <c r="HD2" s="100"/>
      <c r="HE2" s="99"/>
      <c r="HF2" s="100"/>
      <c r="HG2" s="99"/>
      <c r="HH2" s="100"/>
      <c r="HI2" s="99"/>
      <c r="HJ2" s="100"/>
      <c r="HK2" s="99"/>
      <c r="HL2" s="100"/>
      <c r="HM2" s="99"/>
      <c r="HN2" s="100"/>
      <c r="HO2" s="99"/>
      <c r="HP2" s="100"/>
      <c r="HQ2" s="99"/>
      <c r="HR2" s="100"/>
      <c r="HS2" s="99"/>
      <c r="HT2" s="100"/>
      <c r="HU2" s="99"/>
      <c r="HV2" s="100"/>
      <c r="HW2" s="99"/>
      <c r="HX2" s="100"/>
      <c r="HY2" s="99"/>
      <c r="HZ2" s="100"/>
      <c r="IA2" s="99"/>
      <c r="IB2" s="100"/>
      <c r="IC2" s="99"/>
      <c r="ID2" s="100"/>
      <c r="IE2" s="99"/>
      <c r="IF2" s="100"/>
      <c r="IG2" s="99"/>
      <c r="IH2" s="100"/>
      <c r="II2" s="99"/>
      <c r="IJ2" s="100"/>
      <c r="IK2" s="99"/>
      <c r="IL2" s="100"/>
      <c r="IM2" s="99"/>
      <c r="IN2" s="100"/>
      <c r="IO2" s="99"/>
      <c r="IP2" s="100"/>
      <c r="IQ2" s="99"/>
      <c r="IR2" s="100"/>
      <c r="IS2" s="99"/>
      <c r="IT2" s="100"/>
      <c r="IU2" s="99"/>
      <c r="IV2" s="100"/>
      <c r="IW2" s="99"/>
      <c r="IX2" s="100"/>
      <c r="IY2" s="99"/>
      <c r="IZ2" s="100"/>
      <c r="JA2" s="99"/>
      <c r="JB2" s="100"/>
      <c r="JC2" s="99"/>
      <c r="JD2" s="100"/>
      <c r="JE2" s="99"/>
      <c r="JF2" s="100"/>
      <c r="JG2" s="99"/>
      <c r="JH2" s="100"/>
      <c r="JI2" s="99"/>
      <c r="JJ2" s="100"/>
      <c r="JK2" s="99"/>
      <c r="JL2" s="100"/>
      <c r="JM2" s="99"/>
      <c r="JN2" s="100"/>
      <c r="JO2" s="99"/>
      <c r="JP2" s="100"/>
      <c r="JQ2" s="99"/>
      <c r="JR2" s="100"/>
      <c r="JS2" s="99"/>
      <c r="JT2" s="100"/>
      <c r="JU2" s="99"/>
      <c r="JV2" s="100"/>
      <c r="JW2" s="99"/>
      <c r="JX2" s="100"/>
      <c r="JY2" s="99"/>
      <c r="JZ2" s="100"/>
      <c r="KA2" s="99"/>
      <c r="KB2" s="100"/>
      <c r="KC2" s="99"/>
      <c r="KD2" s="100"/>
      <c r="KE2" s="99"/>
      <c r="KF2" s="100"/>
      <c r="KG2" s="99"/>
      <c r="KH2" s="100"/>
      <c r="KI2" s="99"/>
      <c r="KJ2" s="100"/>
      <c r="KK2" s="99"/>
      <c r="KL2" s="100"/>
      <c r="KM2" s="99"/>
      <c r="KN2" s="100"/>
      <c r="KO2" s="99"/>
      <c r="KP2" s="100"/>
      <c r="KQ2" s="99"/>
      <c r="KR2" s="100"/>
      <c r="KS2" s="99"/>
      <c r="KT2" s="100"/>
      <c r="KU2" s="99"/>
      <c r="KV2" s="100"/>
      <c r="KW2" s="99"/>
      <c r="KX2" s="100"/>
      <c r="KY2" s="99"/>
      <c r="KZ2" s="100"/>
      <c r="LA2" s="99"/>
      <c r="LB2" s="100"/>
      <c r="LC2" s="99"/>
      <c r="LD2" s="100"/>
      <c r="LE2" s="99"/>
      <c r="LF2" s="100"/>
      <c r="LG2" s="99"/>
      <c r="LH2" s="100"/>
      <c r="LI2" s="99"/>
      <c r="LJ2" s="100"/>
      <c r="LK2" s="99"/>
      <c r="LL2" s="100"/>
      <c r="LM2" s="99"/>
      <c r="LN2" s="100"/>
      <c r="LO2" s="99"/>
      <c r="LP2" s="100"/>
      <c r="LQ2" s="99"/>
      <c r="LR2" s="100"/>
      <c r="LS2" s="99"/>
      <c r="LT2" s="100"/>
      <c r="LU2" s="99"/>
      <c r="LV2" s="100"/>
      <c r="LW2" s="99"/>
      <c r="LX2" s="100"/>
      <c r="LY2" s="99"/>
      <c r="LZ2" s="100"/>
      <c r="MA2" s="99"/>
      <c r="MB2" s="100"/>
      <c r="MC2" s="99"/>
      <c r="MD2" s="100"/>
      <c r="ME2" s="99"/>
      <c r="MF2" s="100"/>
      <c r="MG2" s="99"/>
      <c r="MH2" s="100"/>
      <c r="MI2" s="99"/>
      <c r="MJ2" s="100"/>
      <c r="MK2" s="99"/>
      <c r="ML2" s="100"/>
      <c r="MM2" s="99"/>
      <c r="MN2" s="100"/>
      <c r="MO2" s="99"/>
      <c r="MP2" s="100"/>
      <c r="MQ2" s="99"/>
      <c r="MR2" s="100"/>
      <c r="MS2" s="99"/>
      <c r="MT2" s="100"/>
      <c r="MU2" s="99"/>
      <c r="MV2" s="100"/>
      <c r="MW2" s="99"/>
      <c r="MX2" s="100"/>
      <c r="MY2" s="99"/>
      <c r="MZ2" s="100"/>
      <c r="NA2" s="99"/>
      <c r="NB2" s="100"/>
      <c r="NC2" s="99"/>
      <c r="ND2" s="100"/>
      <c r="NE2" s="99"/>
      <c r="NF2" s="100"/>
      <c r="NG2" s="99"/>
      <c r="NH2" s="100"/>
      <c r="NI2" s="99"/>
      <c r="NJ2" s="100"/>
      <c r="NK2" s="99"/>
      <c r="NL2" s="100"/>
      <c r="NM2" s="99"/>
      <c r="NN2" s="100"/>
      <c r="NO2" s="99"/>
      <c r="NP2" s="100"/>
      <c r="NQ2" s="99"/>
      <c r="NR2" s="100"/>
      <c r="NS2" s="99"/>
      <c r="NT2" s="100"/>
      <c r="NU2" s="99"/>
      <c r="NV2" s="100"/>
      <c r="NW2" s="99"/>
      <c r="NX2" s="100"/>
      <c r="NY2" s="99"/>
      <c r="NZ2" s="100"/>
      <c r="OA2" s="99"/>
      <c r="OB2" s="100"/>
      <c r="OC2" s="99"/>
      <c r="OD2" s="100"/>
      <c r="OE2" s="99"/>
      <c r="OF2" s="100"/>
      <c r="OG2" s="99"/>
      <c r="OH2" s="100"/>
      <c r="OI2" s="99"/>
      <c r="OJ2" s="100"/>
      <c r="OK2" s="99"/>
      <c r="OL2" s="100"/>
      <c r="OM2" s="99"/>
      <c r="ON2" s="100"/>
      <c r="OO2" s="99"/>
      <c r="OP2" s="100"/>
      <c r="OQ2" s="99"/>
      <c r="OR2" s="100"/>
      <c r="OS2" s="99"/>
      <c r="OT2" s="100"/>
      <c r="OU2" s="99"/>
      <c r="OV2" s="100"/>
      <c r="OW2" s="99"/>
      <c r="OX2" s="100"/>
      <c r="OY2" s="99"/>
      <c r="OZ2" s="100"/>
      <c r="PA2" s="99"/>
      <c r="PB2" s="100"/>
      <c r="PC2" s="99"/>
      <c r="PD2" s="100"/>
      <c r="PE2" s="99"/>
      <c r="PF2" s="100"/>
      <c r="PG2" s="99"/>
      <c r="PH2" s="100"/>
      <c r="PI2" s="99"/>
      <c r="PJ2" s="100"/>
      <c r="PK2" s="99"/>
      <c r="PL2" s="100"/>
      <c r="PM2" s="99"/>
      <c r="PN2" s="100"/>
      <c r="PO2" s="99"/>
      <c r="PP2" s="100"/>
      <c r="PQ2" s="99"/>
      <c r="PR2" s="100"/>
      <c r="PS2" s="99"/>
      <c r="PT2" s="100"/>
      <c r="PU2" s="99"/>
      <c r="PV2" s="100"/>
      <c r="PW2" s="99"/>
      <c r="PX2" s="100"/>
      <c r="PY2" s="99"/>
      <c r="PZ2" s="100"/>
      <c r="QA2" s="99"/>
      <c r="QB2" s="100"/>
      <c r="QC2" s="99"/>
      <c r="QD2" s="100"/>
      <c r="QE2" s="99"/>
      <c r="QF2" s="100"/>
      <c r="QG2" s="99"/>
      <c r="QH2" s="100"/>
      <c r="QI2" s="99"/>
      <c r="QJ2" s="100"/>
      <c r="QK2" s="99"/>
      <c r="QL2" s="100"/>
      <c r="QM2" s="99"/>
      <c r="QN2" s="100"/>
      <c r="QO2" s="99"/>
      <c r="QP2" s="100"/>
      <c r="QQ2" s="99"/>
      <c r="QR2" s="100"/>
      <c r="QS2" s="99"/>
      <c r="QT2" s="100"/>
      <c r="QU2" s="99"/>
      <c r="QV2" s="100"/>
      <c r="QW2" s="99"/>
      <c r="QX2" s="100"/>
      <c r="QY2" s="99"/>
      <c r="QZ2" s="100"/>
      <c r="RA2" s="99"/>
      <c r="RB2" s="100"/>
      <c r="RC2" s="99"/>
      <c r="RD2" s="100"/>
      <c r="RE2" s="99"/>
      <c r="RF2" s="100"/>
      <c r="RG2" s="99"/>
      <c r="RH2" s="100"/>
      <c r="RI2" s="99"/>
      <c r="RJ2" s="100"/>
      <c r="RK2" s="99"/>
      <c r="RL2" s="100"/>
      <c r="RM2" s="99"/>
      <c r="RN2" s="100"/>
      <c r="RO2" s="99"/>
      <c r="RP2" s="100"/>
      <c r="RQ2" s="99"/>
      <c r="RR2" s="100"/>
      <c r="RS2" s="99"/>
      <c r="RT2" s="100"/>
      <c r="RU2" s="99"/>
      <c r="RV2" s="100"/>
      <c r="RW2" s="99"/>
      <c r="RX2" s="100"/>
      <c r="RY2" s="99"/>
      <c r="RZ2" s="100"/>
      <c r="SA2" s="99"/>
      <c r="SB2" s="100"/>
      <c r="SC2" s="99"/>
      <c r="SD2" s="100"/>
      <c r="SE2" s="99"/>
      <c r="SF2" s="100"/>
      <c r="SG2" s="99"/>
      <c r="SH2" s="100"/>
      <c r="SI2" s="99"/>
      <c r="SJ2" s="100"/>
      <c r="SK2" s="99"/>
      <c r="SL2" s="100"/>
      <c r="SM2" s="99"/>
      <c r="SN2" s="100"/>
      <c r="SO2" s="99"/>
      <c r="SP2" s="100"/>
      <c r="SQ2" s="99"/>
      <c r="SR2" s="100"/>
      <c r="SS2" s="99"/>
      <c r="ST2" s="100"/>
      <c r="SU2" s="99"/>
      <c r="SV2" s="100"/>
      <c r="SW2" s="99"/>
      <c r="SX2" s="100"/>
      <c r="SY2" s="99"/>
      <c r="SZ2" s="100"/>
      <c r="TA2" s="99"/>
      <c r="TB2" s="100"/>
      <c r="TC2" s="99"/>
      <c r="TD2" s="100"/>
      <c r="TE2" s="99"/>
      <c r="TF2" s="100"/>
      <c r="TG2" s="99"/>
      <c r="TH2" s="100"/>
      <c r="TI2" s="99"/>
      <c r="TJ2" s="100"/>
      <c r="TK2" s="99"/>
      <c r="TL2" s="100"/>
      <c r="TM2" s="99"/>
      <c r="TN2" s="100"/>
      <c r="TO2" s="99"/>
      <c r="TP2" s="100"/>
      <c r="TQ2" s="99"/>
      <c r="TR2" s="100"/>
      <c r="TS2" s="99"/>
      <c r="TT2" s="100"/>
      <c r="TU2" s="99"/>
      <c r="TV2" s="100"/>
      <c r="TW2" s="99"/>
      <c r="TX2" s="100"/>
      <c r="TY2" s="99"/>
      <c r="TZ2" s="100"/>
      <c r="UA2" s="99"/>
      <c r="UB2" s="100"/>
      <c r="UC2" s="99"/>
      <c r="UD2" s="100"/>
      <c r="UE2" s="99"/>
      <c r="UF2" s="100"/>
      <c r="UG2" s="99"/>
      <c r="UH2" s="100"/>
      <c r="UI2" s="99"/>
      <c r="UJ2" s="100"/>
      <c r="UK2" s="99"/>
      <c r="UL2" s="100"/>
      <c r="UM2" s="99"/>
      <c r="UN2" s="100"/>
      <c r="UO2" s="99"/>
      <c r="UP2" s="100"/>
      <c r="UQ2" s="99"/>
      <c r="UR2" s="100"/>
      <c r="US2" s="99"/>
      <c r="UT2" s="100"/>
      <c r="UU2" s="99"/>
      <c r="UV2" s="100"/>
      <c r="UW2" s="99"/>
      <c r="UX2" s="100"/>
      <c r="UY2" s="99"/>
      <c r="UZ2" s="100"/>
      <c r="VA2" s="99"/>
      <c r="VB2" s="100"/>
      <c r="VC2" s="99"/>
      <c r="VD2" s="100"/>
      <c r="VE2" s="99"/>
      <c r="VF2" s="100"/>
      <c r="VG2" s="99"/>
      <c r="VH2" s="100"/>
      <c r="VI2" s="99"/>
      <c r="VJ2" s="100"/>
      <c r="VK2" s="99"/>
      <c r="VL2" s="100"/>
      <c r="VM2" s="99"/>
      <c r="VN2" s="100"/>
      <c r="VO2" s="99"/>
      <c r="VP2" s="100"/>
      <c r="VQ2" s="99"/>
      <c r="VR2" s="100"/>
      <c r="VS2" s="99"/>
      <c r="VT2" s="100"/>
      <c r="VU2" s="99"/>
      <c r="VV2" s="100"/>
      <c r="VW2" s="99"/>
      <c r="VX2" s="100"/>
      <c r="VY2" s="99"/>
      <c r="VZ2" s="100"/>
      <c r="WA2" s="99"/>
      <c r="WB2" s="100"/>
      <c r="WC2" s="99"/>
      <c r="WD2" s="100"/>
      <c r="WE2" s="99"/>
      <c r="WF2" s="100"/>
      <c r="WG2" s="99"/>
      <c r="WH2" s="100"/>
      <c r="WI2" s="99"/>
      <c r="WJ2" s="100"/>
      <c r="WK2" s="99"/>
      <c r="WL2" s="100"/>
      <c r="WM2" s="99"/>
      <c r="WN2" s="100"/>
      <c r="WO2" s="99"/>
      <c r="WP2" s="100"/>
      <c r="WQ2" s="99"/>
      <c r="WR2" s="100"/>
      <c r="WS2" s="99"/>
      <c r="WT2" s="100"/>
      <c r="WU2" s="99"/>
      <c r="WV2" s="100"/>
      <c r="WW2" s="99"/>
      <c r="WX2" s="100"/>
      <c r="WY2" s="99"/>
      <c r="WZ2" s="100"/>
      <c r="XA2" s="99"/>
      <c r="XB2" s="100"/>
      <c r="XC2" s="99"/>
      <c r="XD2" s="100"/>
      <c r="XE2" s="99"/>
      <c r="XF2" s="100"/>
      <c r="XG2" s="99"/>
      <c r="XH2" s="100"/>
      <c r="XI2" s="99"/>
      <c r="XJ2" s="100"/>
      <c r="XK2" s="99"/>
      <c r="XL2" s="100"/>
      <c r="XM2" s="99"/>
      <c r="XN2" s="100"/>
      <c r="XO2" s="99"/>
      <c r="XP2" s="100"/>
      <c r="XQ2" s="99"/>
      <c r="XR2" s="100"/>
      <c r="XS2" s="99"/>
      <c r="XT2" s="100"/>
      <c r="XU2" s="99"/>
      <c r="XV2" s="100"/>
      <c r="XW2" s="99"/>
      <c r="XX2" s="100"/>
      <c r="XY2" s="99"/>
      <c r="XZ2" s="100"/>
      <c r="YA2" s="99"/>
      <c r="YB2" s="100"/>
      <c r="YC2" s="99"/>
      <c r="YD2" s="100"/>
      <c r="YE2" s="99"/>
      <c r="YF2" s="100"/>
      <c r="YG2" s="99"/>
      <c r="YH2" s="100"/>
      <c r="YI2" s="99"/>
      <c r="YJ2" s="100"/>
      <c r="YK2" s="99"/>
      <c r="YL2" s="100"/>
      <c r="YM2" s="99"/>
      <c r="YN2" s="100"/>
      <c r="YO2" s="99"/>
      <c r="YP2" s="100"/>
      <c r="YQ2" s="99"/>
      <c r="YR2" s="100"/>
      <c r="YS2" s="99"/>
      <c r="YT2" s="100"/>
      <c r="YU2" s="99"/>
      <c r="YV2" s="100"/>
      <c r="YW2" s="99"/>
      <c r="YX2" s="100"/>
      <c r="YY2" s="99"/>
      <c r="YZ2" s="100"/>
      <c r="ZA2" s="99"/>
      <c r="ZB2" s="100"/>
      <c r="ZC2" s="99"/>
      <c r="ZD2" s="100"/>
      <c r="ZE2" s="99"/>
      <c r="ZF2" s="100"/>
      <c r="ZG2" s="99"/>
      <c r="ZH2" s="100"/>
      <c r="ZI2" s="99"/>
      <c r="ZJ2" s="100"/>
      <c r="ZK2" s="99"/>
      <c r="ZL2" s="100"/>
      <c r="ZM2" s="99"/>
      <c r="ZN2" s="100"/>
      <c r="ZO2" s="99"/>
      <c r="ZP2" s="100"/>
      <c r="ZQ2" s="99"/>
      <c r="ZR2" s="100"/>
      <c r="ZS2" s="99"/>
      <c r="ZT2" s="100"/>
      <c r="ZU2" s="99"/>
      <c r="ZV2" s="100"/>
      <c r="ZW2" s="99"/>
      <c r="ZX2" s="100"/>
      <c r="ZY2" s="99"/>
      <c r="ZZ2" s="100"/>
      <c r="AAA2" s="99"/>
      <c r="AAB2" s="100"/>
      <c r="AAC2" s="99"/>
      <c r="AAD2" s="100"/>
      <c r="AAE2" s="99"/>
      <c r="AAF2" s="100"/>
      <c r="AAG2" s="99"/>
      <c r="AAH2" s="100"/>
      <c r="AAI2" s="99"/>
      <c r="AAJ2" s="100"/>
      <c r="AAK2" s="99"/>
      <c r="AAL2" s="100"/>
      <c r="AAM2" s="99"/>
      <c r="AAN2" s="100"/>
      <c r="AAO2" s="99"/>
      <c r="AAP2" s="100"/>
      <c r="AAQ2" s="99"/>
      <c r="AAR2" s="100"/>
      <c r="AAS2" s="99"/>
      <c r="AAT2" s="100"/>
      <c r="AAU2" s="99"/>
      <c r="AAV2" s="100"/>
      <c r="AAW2" s="99"/>
      <c r="AAX2" s="100"/>
      <c r="AAY2" s="99"/>
      <c r="AAZ2" s="100"/>
      <c r="ABA2" s="99"/>
      <c r="ABB2" s="100"/>
      <c r="ABC2" s="99"/>
      <c r="ABD2" s="100"/>
      <c r="ABE2" s="99"/>
      <c r="ABF2" s="100"/>
      <c r="ABG2" s="99"/>
      <c r="ABH2" s="100"/>
      <c r="ABI2" s="99"/>
      <c r="ABJ2" s="100"/>
      <c r="ABK2" s="99"/>
      <c r="ABL2" s="100"/>
      <c r="ABM2" s="99"/>
      <c r="ABN2" s="100"/>
      <c r="ABO2" s="99"/>
      <c r="ABP2" s="100"/>
      <c r="ABQ2" s="99"/>
      <c r="ABR2" s="100"/>
      <c r="ABS2" s="99"/>
      <c r="ABT2" s="100"/>
      <c r="ABU2" s="99"/>
      <c r="ABV2" s="100"/>
      <c r="ABW2" s="99"/>
      <c r="ABX2" s="100"/>
      <c r="ABY2" s="99"/>
      <c r="ABZ2" s="100"/>
      <c r="ACA2" s="99"/>
      <c r="ACB2" s="100"/>
      <c r="ACC2" s="99"/>
      <c r="ACD2" s="100"/>
      <c r="ACE2" s="99"/>
      <c r="ACF2" s="100"/>
      <c r="ACG2" s="99"/>
      <c r="ACH2" s="100"/>
      <c r="ACI2" s="99"/>
      <c r="ACJ2" s="100"/>
      <c r="ACK2" s="99"/>
      <c r="ACL2" s="100"/>
      <c r="ACM2" s="99"/>
      <c r="ACN2" s="100"/>
      <c r="ACO2" s="99"/>
      <c r="ACP2" s="100"/>
      <c r="ACQ2" s="99"/>
      <c r="ACR2" s="100"/>
      <c r="ACS2" s="99"/>
      <c r="ACT2" s="100"/>
      <c r="ACU2" s="99"/>
      <c r="ACV2" s="100"/>
      <c r="ACW2" s="99"/>
      <c r="ACX2" s="100"/>
      <c r="ACY2" s="99"/>
      <c r="ACZ2" s="100"/>
      <c r="ADA2" s="99"/>
      <c r="ADB2" s="100"/>
      <c r="ADC2" s="99"/>
      <c r="ADD2" s="100"/>
      <c r="ADE2" s="99"/>
      <c r="ADF2" s="100"/>
      <c r="ADG2" s="99"/>
      <c r="ADH2" s="100"/>
      <c r="ADI2" s="99"/>
      <c r="ADJ2" s="100"/>
      <c r="ADK2" s="99"/>
      <c r="ADL2" s="100"/>
      <c r="ADM2" s="99"/>
      <c r="ADN2" s="100"/>
      <c r="ADO2" s="99"/>
      <c r="ADP2" s="100"/>
      <c r="ADQ2" s="99"/>
      <c r="ADR2" s="100"/>
      <c r="ADS2" s="99"/>
      <c r="ADT2" s="100"/>
      <c r="ADU2" s="99"/>
      <c r="ADV2" s="100"/>
      <c r="ADW2" s="99"/>
      <c r="ADX2" s="100"/>
      <c r="ADY2" s="99"/>
      <c r="ADZ2" s="100"/>
      <c r="AEA2" s="99"/>
      <c r="AEB2" s="100"/>
      <c r="AEC2" s="99"/>
      <c r="AED2" s="100"/>
      <c r="AEE2" s="99"/>
      <c r="AEF2" s="100"/>
      <c r="AEG2" s="99"/>
      <c r="AEH2" s="100"/>
      <c r="AEI2" s="99"/>
      <c r="AEJ2" s="100"/>
      <c r="AEK2" s="99"/>
      <c r="AEL2" s="100"/>
      <c r="AEM2" s="99"/>
      <c r="AEN2" s="100"/>
      <c r="AEO2" s="99"/>
      <c r="AEP2" s="100"/>
      <c r="AEQ2" s="99"/>
      <c r="AER2" s="100"/>
      <c r="AES2" s="99"/>
      <c r="AET2" s="100"/>
      <c r="AEU2" s="99"/>
      <c r="AEV2" s="100"/>
      <c r="AEW2" s="99"/>
      <c r="AEX2" s="100"/>
      <c r="AEY2" s="99"/>
      <c r="AEZ2" s="100"/>
      <c r="AFA2" s="99"/>
      <c r="AFB2" s="100"/>
      <c r="AFC2" s="99"/>
      <c r="AFD2" s="100"/>
      <c r="AFE2" s="99"/>
      <c r="AFF2" s="100"/>
      <c r="AFG2" s="99"/>
      <c r="AFH2" s="100"/>
      <c r="AFI2" s="99"/>
      <c r="AFJ2" s="100"/>
      <c r="AFK2" s="99"/>
      <c r="AFL2" s="100"/>
      <c r="AFM2" s="99"/>
      <c r="AFN2" s="100"/>
      <c r="AFO2" s="99"/>
      <c r="AFP2" s="100"/>
      <c r="AFQ2" s="99"/>
      <c r="AFR2" s="100"/>
      <c r="AFS2" s="99"/>
      <c r="AFT2" s="100"/>
      <c r="AFU2" s="99"/>
      <c r="AFV2" s="100"/>
      <c r="AFW2" s="99"/>
      <c r="AFX2" s="100"/>
      <c r="AFY2" s="99"/>
      <c r="AFZ2" s="100"/>
      <c r="AGA2" s="99"/>
      <c r="AGB2" s="100"/>
      <c r="AGC2" s="99"/>
      <c r="AGD2" s="100"/>
      <c r="AGE2" s="99"/>
      <c r="AGF2" s="100"/>
      <c r="AGG2" s="99"/>
      <c r="AGH2" s="100"/>
      <c r="AGI2" s="99"/>
      <c r="AGJ2" s="100"/>
      <c r="AGK2" s="99"/>
      <c r="AGL2" s="100"/>
      <c r="AGM2" s="99"/>
      <c r="AGN2" s="100"/>
      <c r="AGO2" s="99"/>
      <c r="AGP2" s="100"/>
      <c r="AGQ2" s="99"/>
      <c r="AGR2" s="100"/>
      <c r="AGS2" s="99"/>
      <c r="AGT2" s="100"/>
      <c r="AGU2" s="99"/>
      <c r="AGV2" s="100"/>
      <c r="AGW2" s="99"/>
      <c r="AGX2" s="100"/>
      <c r="AGY2" s="99"/>
      <c r="AGZ2" s="100"/>
      <c r="AHA2" s="99"/>
      <c r="AHB2" s="100"/>
      <c r="AHC2" s="99"/>
      <c r="AHD2" s="100"/>
      <c r="AHE2" s="99"/>
      <c r="AHF2" s="100"/>
      <c r="AHG2" s="99"/>
      <c r="AHH2" s="100"/>
      <c r="AHI2" s="99"/>
      <c r="AHJ2" s="100"/>
      <c r="AHK2" s="99"/>
      <c r="AHL2" s="100"/>
      <c r="AHM2" s="99"/>
      <c r="AHN2" s="100"/>
      <c r="AHO2" s="99"/>
      <c r="AHP2" s="100"/>
      <c r="AHQ2" s="99"/>
      <c r="AHR2" s="100"/>
      <c r="AHS2" s="99"/>
      <c r="AHT2" s="100"/>
      <c r="AHU2" s="99"/>
      <c r="AHV2" s="100"/>
      <c r="AHW2" s="99"/>
      <c r="AHX2" s="100"/>
      <c r="AHY2" s="99"/>
      <c r="AHZ2" s="100"/>
      <c r="AIA2" s="99"/>
      <c r="AIB2" s="100"/>
      <c r="AIC2" s="99"/>
      <c r="AID2" s="100"/>
      <c r="AIE2" s="99"/>
      <c r="AIF2" s="100"/>
      <c r="AIG2" s="99"/>
      <c r="AIH2" s="100"/>
      <c r="AII2" s="99"/>
      <c r="AIJ2" s="100"/>
      <c r="AIK2" s="99"/>
      <c r="AIL2" s="100"/>
      <c r="AIM2" s="99"/>
      <c r="AIN2" s="100"/>
      <c r="AIO2" s="99"/>
      <c r="AIP2" s="100"/>
      <c r="AIQ2" s="99"/>
      <c r="AIR2" s="100"/>
      <c r="AIS2" s="99"/>
      <c r="AIT2" s="100"/>
      <c r="AIU2" s="99"/>
      <c r="AIV2" s="100"/>
      <c r="AIW2" s="99"/>
      <c r="AIX2" s="100"/>
      <c r="AIY2" s="99"/>
      <c r="AIZ2" s="100"/>
      <c r="AJA2" s="99"/>
      <c r="AJB2" s="100"/>
      <c r="AJC2" s="99"/>
      <c r="AJD2" s="100"/>
      <c r="AJE2" s="99"/>
      <c r="AJF2" s="100"/>
      <c r="AJG2" s="99"/>
      <c r="AJH2" s="100"/>
      <c r="AJI2" s="99"/>
      <c r="AJJ2" s="100"/>
      <c r="AJK2" s="99"/>
      <c r="AJL2" s="100"/>
      <c r="AJM2" s="99"/>
      <c r="AJN2" s="100"/>
      <c r="AJO2" s="99"/>
      <c r="AJP2" s="100"/>
      <c r="AJQ2" s="99"/>
      <c r="AJR2" s="100"/>
      <c r="AJS2" s="99"/>
      <c r="AJT2" s="100"/>
      <c r="AJU2" s="99"/>
      <c r="AJV2" s="100"/>
      <c r="AJW2" s="99"/>
      <c r="AJX2" s="100"/>
      <c r="AJY2" s="99"/>
      <c r="AJZ2" s="100"/>
      <c r="AKA2" s="99"/>
      <c r="AKB2" s="100"/>
      <c r="AKC2" s="99"/>
      <c r="AKD2" s="100"/>
      <c r="AKE2" s="99"/>
      <c r="AKF2" s="100"/>
      <c r="AKG2" s="99"/>
      <c r="AKH2" s="100"/>
      <c r="AKI2" s="99"/>
      <c r="AKJ2" s="100"/>
      <c r="AKK2" s="99"/>
      <c r="AKL2" s="100"/>
      <c r="AKM2" s="99"/>
      <c r="AKN2" s="100"/>
      <c r="AKO2" s="99"/>
      <c r="AKP2" s="100"/>
      <c r="AKQ2" s="99"/>
      <c r="AKR2" s="100"/>
      <c r="AKS2" s="99"/>
      <c r="AKT2" s="100"/>
      <c r="AKU2" s="99"/>
      <c r="AKV2" s="100"/>
      <c r="AKW2" s="99"/>
      <c r="AKX2" s="100"/>
      <c r="AKY2" s="99"/>
      <c r="AKZ2" s="100"/>
      <c r="ALA2" s="99"/>
      <c r="ALB2" s="100"/>
      <c r="ALC2" s="99"/>
      <c r="ALD2" s="100"/>
      <c r="ALE2" s="99"/>
      <c r="ALF2" s="100"/>
      <c r="ALG2" s="99"/>
      <c r="ALH2" s="100"/>
      <c r="ALI2" s="99"/>
      <c r="ALJ2" s="100"/>
      <c r="ALK2" s="99"/>
      <c r="ALL2" s="100"/>
      <c r="ALM2" s="99"/>
      <c r="ALN2" s="100"/>
      <c r="ALO2" s="99"/>
      <c r="ALP2" s="100"/>
      <c r="ALQ2" s="99"/>
      <c r="ALR2" s="100"/>
      <c r="ALS2" s="99"/>
      <c r="ALT2" s="100"/>
      <c r="ALU2" s="99"/>
      <c r="ALV2" s="100"/>
      <c r="ALW2" s="99"/>
      <c r="ALX2" s="100"/>
      <c r="ALY2" s="99"/>
      <c r="ALZ2" s="100"/>
      <c r="AMA2" s="99"/>
      <c r="AMB2" s="100"/>
      <c r="AMC2" s="99"/>
      <c r="AMD2" s="100"/>
      <c r="AME2" s="99"/>
      <c r="AMF2" s="100"/>
      <c r="AMG2" s="99"/>
      <c r="AMH2" s="100"/>
      <c r="AMI2" s="99"/>
      <c r="AMJ2" s="100"/>
      <c r="AMK2" s="99"/>
      <c r="AML2" s="100"/>
      <c r="AMM2" s="99"/>
      <c r="AMN2" s="100"/>
      <c r="AMO2" s="99"/>
      <c r="AMP2" s="100"/>
      <c r="AMQ2" s="99"/>
      <c r="AMR2" s="100"/>
      <c r="AMS2" s="99"/>
      <c r="AMT2" s="100"/>
      <c r="AMU2" s="99"/>
      <c r="AMV2" s="100"/>
      <c r="AMW2" s="99"/>
      <c r="AMX2" s="100"/>
      <c r="AMY2" s="99"/>
      <c r="AMZ2" s="100"/>
      <c r="ANA2" s="99"/>
      <c r="ANB2" s="100"/>
      <c r="ANC2" s="99"/>
      <c r="AND2" s="100"/>
      <c r="ANE2" s="99"/>
      <c r="ANF2" s="100"/>
      <c r="ANG2" s="99"/>
      <c r="ANH2" s="100"/>
      <c r="ANI2" s="99"/>
      <c r="ANJ2" s="100"/>
      <c r="ANK2" s="99"/>
      <c r="ANL2" s="100"/>
      <c r="ANM2" s="99"/>
      <c r="ANN2" s="100"/>
      <c r="ANO2" s="99"/>
      <c r="ANP2" s="100"/>
      <c r="ANQ2" s="99"/>
      <c r="ANR2" s="100"/>
      <c r="ANS2" s="99"/>
      <c r="ANT2" s="100"/>
      <c r="ANU2" s="99"/>
      <c r="ANV2" s="100"/>
      <c r="ANW2" s="99"/>
      <c r="ANX2" s="100"/>
      <c r="ANY2" s="99"/>
      <c r="ANZ2" s="100"/>
      <c r="AOA2" s="99"/>
      <c r="AOB2" s="100"/>
      <c r="AOC2" s="99"/>
      <c r="AOD2" s="100"/>
      <c r="AOE2" s="99"/>
      <c r="AOF2" s="100"/>
      <c r="AOG2" s="99"/>
      <c r="AOH2" s="100"/>
      <c r="AOI2" s="99"/>
      <c r="AOJ2" s="100"/>
      <c r="AOK2" s="99"/>
      <c r="AOL2" s="100"/>
      <c r="AOM2" s="99"/>
      <c r="AON2" s="100"/>
      <c r="AOO2" s="99"/>
      <c r="AOP2" s="100"/>
      <c r="AOQ2" s="99"/>
      <c r="AOR2" s="100"/>
      <c r="AOS2" s="99"/>
      <c r="AOT2" s="100"/>
      <c r="AOU2" s="99"/>
      <c r="AOV2" s="100"/>
      <c r="AOW2" s="99"/>
      <c r="AOX2" s="100"/>
      <c r="AOY2" s="99"/>
      <c r="AOZ2" s="100"/>
      <c r="APA2" s="99"/>
      <c r="APB2" s="100"/>
      <c r="APC2" s="99"/>
      <c r="APD2" s="100"/>
      <c r="APE2" s="99"/>
      <c r="APF2" s="100"/>
      <c r="APG2" s="99"/>
      <c r="APH2" s="100"/>
      <c r="API2" s="99"/>
      <c r="APJ2" s="100"/>
      <c r="APK2" s="99"/>
      <c r="APL2" s="100"/>
      <c r="APM2" s="99"/>
      <c r="APN2" s="100"/>
      <c r="APO2" s="99"/>
      <c r="APP2" s="100"/>
      <c r="APQ2" s="99"/>
      <c r="APR2" s="100"/>
      <c r="APS2" s="99"/>
      <c r="APT2" s="100"/>
      <c r="APU2" s="99"/>
      <c r="APV2" s="100"/>
      <c r="APW2" s="99"/>
      <c r="APX2" s="100"/>
      <c r="APY2" s="99"/>
      <c r="APZ2" s="100"/>
      <c r="AQA2" s="99"/>
      <c r="AQB2" s="100"/>
      <c r="AQC2" s="99"/>
      <c r="AQD2" s="100"/>
      <c r="AQE2" s="99"/>
      <c r="AQF2" s="100"/>
      <c r="AQG2" s="99"/>
      <c r="AQH2" s="100"/>
      <c r="AQI2" s="99"/>
      <c r="AQJ2" s="100"/>
      <c r="AQK2" s="99"/>
      <c r="AQL2" s="100"/>
      <c r="AQM2" s="99"/>
      <c r="AQN2" s="100"/>
      <c r="AQO2" s="99"/>
      <c r="AQP2" s="100"/>
      <c r="AQQ2" s="99"/>
      <c r="AQR2" s="100"/>
      <c r="AQS2" s="99"/>
      <c r="AQT2" s="100"/>
      <c r="AQU2" s="99"/>
      <c r="AQV2" s="100"/>
      <c r="AQW2" s="99"/>
      <c r="AQX2" s="100"/>
      <c r="AQY2" s="99"/>
      <c r="AQZ2" s="100"/>
      <c r="ARA2" s="99"/>
      <c r="ARB2" s="100"/>
      <c r="ARC2" s="99"/>
      <c r="ARD2" s="100"/>
      <c r="ARE2" s="99"/>
      <c r="ARF2" s="100"/>
      <c r="ARG2" s="99"/>
      <c r="ARH2" s="100"/>
      <c r="ARI2" s="99"/>
      <c r="ARJ2" s="100"/>
      <c r="ARK2" s="99"/>
      <c r="ARL2" s="100"/>
      <c r="ARM2" s="99"/>
      <c r="ARN2" s="100"/>
      <c r="ARO2" s="99"/>
      <c r="ARP2" s="100"/>
      <c r="ARQ2" s="99"/>
      <c r="ARR2" s="100"/>
      <c r="ARS2" s="99"/>
      <c r="ART2" s="100"/>
      <c r="ARU2" s="99"/>
      <c r="ARV2" s="100"/>
      <c r="ARW2" s="99"/>
      <c r="ARX2" s="100"/>
      <c r="ARY2" s="99"/>
      <c r="ARZ2" s="100"/>
      <c r="ASA2" s="99"/>
      <c r="ASB2" s="100"/>
      <c r="ASC2" s="99"/>
      <c r="ASD2" s="100"/>
      <c r="ASE2" s="99"/>
      <c r="ASF2" s="100"/>
      <c r="ASG2" s="99"/>
      <c r="ASH2" s="100"/>
      <c r="ASI2" s="99"/>
      <c r="ASJ2" s="100"/>
      <c r="ASK2" s="99"/>
      <c r="ASL2" s="100"/>
      <c r="ASM2" s="99"/>
      <c r="ASN2" s="100"/>
      <c r="ASO2" s="99"/>
      <c r="ASP2" s="100"/>
      <c r="ASQ2" s="99"/>
      <c r="ASR2" s="100"/>
      <c r="ASS2" s="99"/>
      <c r="AST2" s="100"/>
      <c r="ASU2" s="99"/>
      <c r="ASV2" s="100"/>
      <c r="ASW2" s="99"/>
      <c r="ASX2" s="100"/>
      <c r="ASY2" s="99"/>
      <c r="ASZ2" s="100"/>
      <c r="ATA2" s="99"/>
      <c r="ATB2" s="100"/>
      <c r="ATC2" s="99"/>
      <c r="ATD2" s="100"/>
      <c r="ATE2" s="99"/>
      <c r="ATF2" s="100"/>
      <c r="ATG2" s="99"/>
      <c r="ATH2" s="100"/>
      <c r="ATI2" s="99"/>
      <c r="ATJ2" s="100"/>
      <c r="ATK2" s="99"/>
      <c r="ATL2" s="100"/>
      <c r="ATM2" s="99"/>
      <c r="ATN2" s="100"/>
      <c r="ATO2" s="99"/>
      <c r="ATP2" s="100"/>
      <c r="ATQ2" s="99"/>
      <c r="ATR2" s="100"/>
      <c r="ATS2" s="99"/>
      <c r="ATT2" s="100"/>
      <c r="ATU2" s="99"/>
      <c r="ATV2" s="100"/>
      <c r="ATW2" s="99"/>
      <c r="ATX2" s="100"/>
      <c r="ATY2" s="99"/>
      <c r="ATZ2" s="100"/>
      <c r="AUA2" s="99"/>
      <c r="AUB2" s="100"/>
      <c r="AUC2" s="99"/>
      <c r="AUD2" s="100"/>
      <c r="AUE2" s="99"/>
      <c r="AUF2" s="100"/>
      <c r="AUG2" s="99"/>
      <c r="AUH2" s="100"/>
      <c r="AUI2" s="99"/>
      <c r="AUJ2" s="100"/>
      <c r="AUK2" s="99"/>
      <c r="AUL2" s="100"/>
      <c r="AUM2" s="99"/>
      <c r="AUN2" s="100"/>
      <c r="AUO2" s="99"/>
      <c r="AUP2" s="100"/>
      <c r="AUQ2" s="99"/>
      <c r="AUR2" s="100"/>
      <c r="AUS2" s="99"/>
      <c r="AUT2" s="100"/>
      <c r="AUU2" s="99"/>
      <c r="AUV2" s="100"/>
      <c r="AUW2" s="99"/>
      <c r="AUX2" s="100"/>
      <c r="AUY2" s="99"/>
      <c r="AUZ2" s="100"/>
      <c r="AVA2" s="99"/>
      <c r="AVB2" s="100"/>
      <c r="AVC2" s="99"/>
      <c r="AVD2" s="100"/>
      <c r="AVE2" s="99"/>
      <c r="AVF2" s="100"/>
      <c r="AVG2" s="99"/>
      <c r="AVH2" s="100"/>
      <c r="AVI2" s="99"/>
      <c r="AVJ2" s="100"/>
      <c r="AVK2" s="99"/>
      <c r="AVL2" s="100"/>
      <c r="AVM2" s="99"/>
      <c r="AVN2" s="100"/>
      <c r="AVO2" s="99"/>
      <c r="AVP2" s="100"/>
      <c r="AVQ2" s="99"/>
      <c r="AVR2" s="100"/>
      <c r="AVS2" s="99"/>
      <c r="AVT2" s="100"/>
      <c r="AVU2" s="99"/>
      <c r="AVV2" s="100"/>
      <c r="AVW2" s="99"/>
      <c r="AVX2" s="100"/>
      <c r="AVY2" s="99"/>
      <c r="AVZ2" s="100"/>
      <c r="AWA2" s="99"/>
      <c r="AWB2" s="100"/>
      <c r="AWC2" s="99"/>
      <c r="AWD2" s="100"/>
      <c r="AWE2" s="99"/>
      <c r="AWF2" s="100"/>
      <c r="AWG2" s="99"/>
      <c r="AWH2" s="100"/>
      <c r="AWI2" s="99"/>
      <c r="AWJ2" s="100"/>
      <c r="AWK2" s="99"/>
      <c r="AWL2" s="100"/>
      <c r="AWM2" s="99"/>
      <c r="AWN2" s="100"/>
      <c r="AWO2" s="99"/>
      <c r="AWP2" s="100"/>
      <c r="AWQ2" s="99"/>
      <c r="AWR2" s="100"/>
      <c r="AWS2" s="99"/>
      <c r="AWT2" s="100"/>
      <c r="AWU2" s="99"/>
      <c r="AWV2" s="100"/>
      <c r="AWW2" s="99"/>
      <c r="AWX2" s="100"/>
      <c r="AWY2" s="99"/>
      <c r="AWZ2" s="100"/>
      <c r="AXA2" s="99"/>
      <c r="AXB2" s="100"/>
      <c r="AXC2" s="99"/>
      <c r="AXD2" s="100"/>
      <c r="AXE2" s="99"/>
      <c r="AXF2" s="100"/>
      <c r="AXG2" s="99"/>
      <c r="AXH2" s="100"/>
      <c r="AXI2" s="99"/>
      <c r="AXJ2" s="100"/>
      <c r="AXK2" s="99"/>
      <c r="AXL2" s="100"/>
      <c r="AXM2" s="99"/>
      <c r="AXN2" s="100"/>
      <c r="AXO2" s="99"/>
      <c r="AXP2" s="100"/>
      <c r="AXQ2" s="99"/>
      <c r="AXR2" s="100"/>
      <c r="AXS2" s="99"/>
      <c r="AXT2" s="100"/>
      <c r="AXU2" s="99"/>
      <c r="AXV2" s="100"/>
      <c r="AXW2" s="99"/>
      <c r="AXX2" s="100"/>
      <c r="AXY2" s="99"/>
      <c r="AXZ2" s="100"/>
      <c r="AYA2" s="99"/>
      <c r="AYB2" s="100"/>
      <c r="AYC2" s="99"/>
      <c r="AYD2" s="100"/>
      <c r="AYE2" s="99"/>
      <c r="AYF2" s="100"/>
      <c r="AYG2" s="99"/>
      <c r="AYH2" s="100"/>
      <c r="AYI2" s="99"/>
      <c r="AYJ2" s="100"/>
      <c r="AYK2" s="99"/>
      <c r="AYL2" s="100"/>
      <c r="AYM2" s="99"/>
      <c r="AYN2" s="100"/>
      <c r="AYO2" s="99"/>
      <c r="AYP2" s="100"/>
      <c r="AYQ2" s="99"/>
      <c r="AYR2" s="100"/>
      <c r="AYS2" s="99"/>
      <c r="AYT2" s="100"/>
      <c r="AYU2" s="99"/>
      <c r="AYV2" s="100"/>
      <c r="AYW2" s="99"/>
      <c r="AYX2" s="100"/>
      <c r="AYY2" s="99"/>
      <c r="AYZ2" s="100"/>
      <c r="AZA2" s="99"/>
      <c r="AZB2" s="100"/>
      <c r="AZC2" s="99"/>
      <c r="AZD2" s="100"/>
      <c r="AZE2" s="99"/>
      <c r="AZF2" s="100"/>
      <c r="AZG2" s="99"/>
      <c r="AZH2" s="100"/>
      <c r="AZI2" s="99"/>
      <c r="AZJ2" s="100"/>
      <c r="AZK2" s="99"/>
      <c r="AZL2" s="100"/>
      <c r="AZM2" s="99"/>
      <c r="AZN2" s="100"/>
      <c r="AZO2" s="99"/>
      <c r="AZP2" s="100"/>
      <c r="AZQ2" s="99"/>
      <c r="AZR2" s="100"/>
      <c r="AZS2" s="99"/>
      <c r="AZT2" s="100"/>
      <c r="AZU2" s="99"/>
      <c r="AZV2" s="100"/>
      <c r="AZW2" s="99"/>
      <c r="AZX2" s="100"/>
      <c r="AZY2" s="99"/>
      <c r="AZZ2" s="100"/>
      <c r="BAA2" s="99"/>
      <c r="BAB2" s="100"/>
      <c r="BAC2" s="99"/>
      <c r="BAD2" s="100"/>
      <c r="BAE2" s="99"/>
      <c r="BAF2" s="100"/>
      <c r="BAG2" s="99"/>
      <c r="BAH2" s="100"/>
      <c r="BAI2" s="99"/>
      <c r="BAJ2" s="100"/>
      <c r="BAK2" s="99"/>
      <c r="BAL2" s="100"/>
      <c r="BAM2" s="99"/>
      <c r="BAN2" s="100"/>
      <c r="BAO2" s="99"/>
      <c r="BAP2" s="100"/>
      <c r="BAQ2" s="99"/>
      <c r="BAR2" s="100"/>
      <c r="BAS2" s="99"/>
      <c r="BAT2" s="100"/>
      <c r="BAU2" s="99"/>
      <c r="BAV2" s="100"/>
      <c r="BAW2" s="99"/>
      <c r="BAX2" s="100"/>
      <c r="BAY2" s="99"/>
      <c r="BAZ2" s="100"/>
      <c r="BBA2" s="99"/>
      <c r="BBB2" s="100"/>
      <c r="BBC2" s="99"/>
      <c r="BBD2" s="100"/>
      <c r="BBE2" s="99"/>
      <c r="BBF2" s="100"/>
      <c r="BBG2" s="99"/>
      <c r="BBH2" s="100"/>
      <c r="BBI2" s="99"/>
      <c r="BBJ2" s="100"/>
      <c r="BBK2" s="99"/>
      <c r="BBL2" s="100"/>
      <c r="BBM2" s="99"/>
      <c r="BBN2" s="100"/>
      <c r="BBO2" s="99"/>
      <c r="BBP2" s="100"/>
      <c r="BBQ2" s="99"/>
      <c r="BBR2" s="100"/>
      <c r="BBS2" s="99"/>
      <c r="BBT2" s="100"/>
      <c r="BBU2" s="99"/>
      <c r="BBV2" s="100"/>
      <c r="BBW2" s="99"/>
      <c r="BBX2" s="100"/>
      <c r="BBY2" s="99"/>
      <c r="BBZ2" s="100"/>
      <c r="BCA2" s="99"/>
      <c r="BCB2" s="100"/>
      <c r="BCC2" s="99"/>
      <c r="BCD2" s="100"/>
      <c r="BCE2" s="99"/>
      <c r="BCF2" s="100"/>
      <c r="BCG2" s="99"/>
      <c r="BCH2" s="100"/>
      <c r="BCI2" s="99"/>
      <c r="BCJ2" s="100"/>
      <c r="BCK2" s="99"/>
      <c r="BCL2" s="100"/>
      <c r="BCM2" s="99"/>
      <c r="BCN2" s="100"/>
      <c r="BCO2" s="99"/>
      <c r="BCP2" s="100"/>
      <c r="BCQ2" s="99"/>
      <c r="BCR2" s="100"/>
      <c r="BCS2" s="99"/>
      <c r="BCT2" s="100"/>
      <c r="BCU2" s="99"/>
      <c r="BCV2" s="100"/>
      <c r="BCW2" s="99"/>
      <c r="BCX2" s="100"/>
      <c r="BCY2" s="99"/>
      <c r="BCZ2" s="100"/>
      <c r="BDA2" s="99"/>
      <c r="BDB2" s="100"/>
      <c r="BDC2" s="99"/>
      <c r="BDD2" s="100"/>
      <c r="BDE2" s="99"/>
      <c r="BDF2" s="100"/>
      <c r="BDG2" s="99"/>
      <c r="BDH2" s="100"/>
      <c r="BDI2" s="99"/>
      <c r="BDJ2" s="100"/>
      <c r="BDK2" s="99"/>
      <c r="BDL2" s="100"/>
      <c r="BDM2" s="99"/>
      <c r="BDN2" s="100"/>
      <c r="BDO2" s="99"/>
      <c r="BDP2" s="100"/>
      <c r="BDQ2" s="99"/>
      <c r="BDR2" s="100"/>
      <c r="BDS2" s="99"/>
      <c r="BDT2" s="100"/>
      <c r="BDU2" s="99"/>
      <c r="BDV2" s="100"/>
      <c r="BDW2" s="99"/>
      <c r="BDX2" s="100"/>
      <c r="BDY2" s="99"/>
      <c r="BDZ2" s="100"/>
      <c r="BEA2" s="99"/>
      <c r="BEB2" s="100"/>
      <c r="BEC2" s="99"/>
      <c r="BED2" s="100"/>
      <c r="BEE2" s="99"/>
      <c r="BEF2" s="100"/>
      <c r="BEG2" s="99"/>
      <c r="BEH2" s="100"/>
      <c r="BEI2" s="99"/>
      <c r="BEJ2" s="100"/>
      <c r="BEK2" s="99"/>
      <c r="BEL2" s="100"/>
      <c r="BEM2" s="99"/>
      <c r="BEN2" s="100"/>
      <c r="BEO2" s="99"/>
      <c r="BEP2" s="100"/>
      <c r="BEQ2" s="99"/>
      <c r="BER2" s="100"/>
      <c r="BES2" s="99"/>
      <c r="BET2" s="100"/>
      <c r="BEU2" s="99"/>
      <c r="BEV2" s="100"/>
      <c r="BEW2" s="99"/>
      <c r="BEX2" s="100"/>
      <c r="BEY2" s="99"/>
      <c r="BEZ2" s="100"/>
      <c r="BFA2" s="99"/>
      <c r="BFB2" s="100"/>
      <c r="BFC2" s="99"/>
      <c r="BFD2" s="100"/>
      <c r="BFE2" s="99"/>
      <c r="BFF2" s="100"/>
      <c r="BFG2" s="99"/>
      <c r="BFH2" s="100"/>
      <c r="BFI2" s="99"/>
      <c r="BFJ2" s="100"/>
      <c r="BFK2" s="99"/>
      <c r="BFL2" s="100"/>
      <c r="BFM2" s="99"/>
      <c r="BFN2" s="100"/>
      <c r="BFO2" s="99"/>
      <c r="BFP2" s="100"/>
      <c r="BFQ2" s="99"/>
      <c r="BFR2" s="100"/>
      <c r="BFS2" s="99"/>
      <c r="BFT2" s="100"/>
      <c r="BFU2" s="99"/>
      <c r="BFV2" s="100"/>
      <c r="BFW2" s="99"/>
      <c r="BFX2" s="100"/>
      <c r="BFY2" s="99"/>
      <c r="BFZ2" s="100"/>
      <c r="BGA2" s="99"/>
      <c r="BGB2" s="100"/>
      <c r="BGC2" s="99"/>
      <c r="BGD2" s="100"/>
      <c r="BGE2" s="99"/>
      <c r="BGF2" s="100"/>
      <c r="BGG2" s="99"/>
      <c r="BGH2" s="100"/>
      <c r="BGI2" s="99"/>
      <c r="BGJ2" s="100"/>
      <c r="BGK2" s="99"/>
      <c r="BGL2" s="100"/>
      <c r="BGM2" s="99"/>
      <c r="BGN2" s="100"/>
      <c r="BGO2" s="99"/>
      <c r="BGP2" s="100"/>
      <c r="BGQ2" s="99"/>
      <c r="BGR2" s="100"/>
      <c r="BGS2" s="99"/>
      <c r="BGT2" s="100"/>
      <c r="BGU2" s="99"/>
      <c r="BGV2" s="100"/>
      <c r="BGW2" s="99"/>
      <c r="BGX2" s="100"/>
      <c r="BGY2" s="99"/>
      <c r="BGZ2" s="100"/>
      <c r="BHA2" s="99"/>
      <c r="BHB2" s="100"/>
      <c r="BHC2" s="99"/>
      <c r="BHD2" s="100"/>
      <c r="BHE2" s="99"/>
      <c r="BHF2" s="100"/>
      <c r="BHG2" s="99"/>
      <c r="BHH2" s="100"/>
      <c r="BHI2" s="99"/>
      <c r="BHJ2" s="100"/>
      <c r="BHK2" s="99"/>
      <c r="BHL2" s="100"/>
      <c r="BHM2" s="99"/>
      <c r="BHN2" s="100"/>
      <c r="BHO2" s="99"/>
      <c r="BHP2" s="100"/>
      <c r="BHQ2" s="99"/>
      <c r="BHR2" s="100"/>
      <c r="BHS2" s="99"/>
      <c r="BHT2" s="100"/>
      <c r="BHU2" s="99"/>
      <c r="BHV2" s="100"/>
      <c r="BHW2" s="99"/>
      <c r="BHX2" s="100"/>
      <c r="BHY2" s="99"/>
      <c r="BHZ2" s="100"/>
      <c r="BIA2" s="99"/>
      <c r="BIB2" s="100"/>
      <c r="BIC2" s="99"/>
      <c r="BID2" s="100"/>
      <c r="BIE2" s="99"/>
      <c r="BIF2" s="100"/>
      <c r="BIG2" s="99"/>
      <c r="BIH2" s="100"/>
      <c r="BII2" s="99"/>
      <c r="BIJ2" s="100"/>
      <c r="BIK2" s="99"/>
      <c r="BIL2" s="100"/>
      <c r="BIM2" s="99"/>
      <c r="BIN2" s="100"/>
      <c r="BIO2" s="99"/>
      <c r="BIP2" s="100"/>
      <c r="BIQ2" s="99"/>
      <c r="BIR2" s="100"/>
      <c r="BIS2" s="99"/>
      <c r="BIT2" s="100"/>
      <c r="BIU2" s="99"/>
      <c r="BIV2" s="100"/>
      <c r="BIW2" s="99"/>
      <c r="BIX2" s="100"/>
      <c r="BIY2" s="99"/>
      <c r="BIZ2" s="100"/>
      <c r="BJA2" s="99"/>
      <c r="BJB2" s="100"/>
      <c r="BJC2" s="99"/>
      <c r="BJD2" s="100"/>
      <c r="BJE2" s="99"/>
      <c r="BJF2" s="100"/>
      <c r="BJG2" s="99"/>
      <c r="BJH2" s="100"/>
      <c r="BJI2" s="99"/>
      <c r="BJJ2" s="100"/>
      <c r="BJK2" s="99"/>
      <c r="BJL2" s="100"/>
      <c r="BJM2" s="99"/>
      <c r="BJN2" s="100"/>
      <c r="BJO2" s="99"/>
      <c r="BJP2" s="100"/>
      <c r="BJQ2" s="99"/>
      <c r="BJR2" s="100"/>
      <c r="BJS2" s="99"/>
      <c r="BJT2" s="100"/>
      <c r="BJU2" s="99"/>
      <c r="BJV2" s="100"/>
      <c r="BJW2" s="99"/>
      <c r="BJX2" s="100"/>
      <c r="BJY2" s="99"/>
      <c r="BJZ2" s="100"/>
      <c r="BKA2" s="99"/>
      <c r="BKB2" s="100"/>
      <c r="BKC2" s="99"/>
      <c r="BKD2" s="100"/>
      <c r="BKE2" s="99"/>
      <c r="BKF2" s="100"/>
      <c r="BKG2" s="99"/>
      <c r="BKH2" s="100"/>
      <c r="BKI2" s="99"/>
      <c r="BKJ2" s="100"/>
      <c r="BKK2" s="99"/>
      <c r="BKL2" s="100"/>
      <c r="BKM2" s="99"/>
      <c r="BKN2" s="100"/>
      <c r="BKO2" s="99"/>
      <c r="BKP2" s="100"/>
      <c r="BKQ2" s="99"/>
      <c r="BKR2" s="100"/>
      <c r="BKS2" s="99"/>
      <c r="BKT2" s="100"/>
      <c r="BKU2" s="99"/>
      <c r="BKV2" s="100"/>
      <c r="BKW2" s="99"/>
      <c r="BKX2" s="100"/>
      <c r="BKY2" s="99"/>
      <c r="BKZ2" s="100"/>
      <c r="BLA2" s="99"/>
      <c r="BLB2" s="100"/>
      <c r="BLC2" s="99"/>
      <c r="BLD2" s="100"/>
      <c r="BLE2" s="99"/>
      <c r="BLF2" s="100"/>
      <c r="BLG2" s="99"/>
      <c r="BLH2" s="100"/>
      <c r="BLI2" s="99"/>
      <c r="BLJ2" s="100"/>
      <c r="BLK2" s="99"/>
      <c r="BLL2" s="100"/>
      <c r="BLM2" s="99"/>
      <c r="BLN2" s="100"/>
      <c r="BLO2" s="99"/>
      <c r="BLP2" s="100"/>
      <c r="BLQ2" s="99"/>
      <c r="BLR2" s="100"/>
      <c r="BLS2" s="99"/>
      <c r="BLT2" s="100"/>
      <c r="BLU2" s="99"/>
      <c r="BLV2" s="100"/>
      <c r="BLW2" s="99"/>
      <c r="BLX2" s="100"/>
      <c r="BLY2" s="99"/>
      <c r="BLZ2" s="100"/>
      <c r="BMA2" s="99"/>
      <c r="BMB2" s="100"/>
      <c r="BMC2" s="99"/>
      <c r="BMD2" s="100"/>
      <c r="BME2" s="99"/>
      <c r="BMF2" s="100"/>
      <c r="BMG2" s="99"/>
      <c r="BMH2" s="100"/>
      <c r="BMI2" s="99"/>
      <c r="BMJ2" s="100"/>
      <c r="BMK2" s="99"/>
      <c r="BML2" s="100"/>
      <c r="BMM2" s="99"/>
      <c r="BMN2" s="100"/>
      <c r="BMO2" s="99"/>
      <c r="BMP2" s="100"/>
      <c r="BMQ2" s="99"/>
      <c r="BMR2" s="100"/>
      <c r="BMS2" s="99"/>
      <c r="BMT2" s="100"/>
      <c r="BMU2" s="99"/>
      <c r="BMV2" s="100"/>
      <c r="BMW2" s="99"/>
      <c r="BMX2" s="100"/>
      <c r="BMY2" s="99"/>
      <c r="BMZ2" s="100"/>
      <c r="BNA2" s="99"/>
      <c r="BNB2" s="100"/>
      <c r="BNC2" s="99"/>
      <c r="BND2" s="100"/>
      <c r="BNE2" s="99"/>
      <c r="BNF2" s="100"/>
      <c r="BNG2" s="99"/>
      <c r="BNH2" s="100"/>
      <c r="BNI2" s="99"/>
      <c r="BNJ2" s="100"/>
      <c r="BNK2" s="99"/>
      <c r="BNL2" s="100"/>
      <c r="BNM2" s="99"/>
      <c r="BNN2" s="100"/>
      <c r="BNO2" s="99"/>
      <c r="BNP2" s="100"/>
      <c r="BNQ2" s="99"/>
      <c r="BNR2" s="100"/>
      <c r="BNS2" s="99"/>
      <c r="BNT2" s="100"/>
      <c r="BNU2" s="99"/>
      <c r="BNV2" s="100"/>
      <c r="BNW2" s="99"/>
      <c r="BNX2" s="100"/>
      <c r="BNY2" s="99"/>
      <c r="BNZ2" s="100"/>
      <c r="BOA2" s="99"/>
      <c r="BOB2" s="100"/>
      <c r="BOC2" s="99"/>
      <c r="BOD2" s="100"/>
      <c r="BOE2" s="99"/>
      <c r="BOF2" s="100"/>
      <c r="BOG2" s="99"/>
      <c r="BOH2" s="100"/>
      <c r="BOI2" s="99"/>
      <c r="BOJ2" s="100"/>
      <c r="BOK2" s="99"/>
      <c r="BOL2" s="100"/>
      <c r="BOM2" s="99"/>
      <c r="BON2" s="100"/>
      <c r="BOO2" s="99"/>
      <c r="BOP2" s="100"/>
      <c r="BOQ2" s="99"/>
      <c r="BOR2" s="100"/>
      <c r="BOS2" s="99"/>
      <c r="BOT2" s="100"/>
      <c r="BOU2" s="99"/>
      <c r="BOV2" s="100"/>
      <c r="BOW2" s="99"/>
      <c r="BOX2" s="100"/>
      <c r="BOY2" s="99"/>
      <c r="BOZ2" s="100"/>
      <c r="BPA2" s="99"/>
      <c r="BPB2" s="100"/>
      <c r="BPC2" s="99"/>
      <c r="BPD2" s="100"/>
      <c r="BPE2" s="99"/>
      <c r="BPF2" s="100"/>
      <c r="BPG2" s="99"/>
      <c r="BPH2" s="100"/>
      <c r="BPI2" s="99"/>
      <c r="BPJ2" s="100"/>
      <c r="BPK2" s="99"/>
      <c r="BPL2" s="100"/>
      <c r="BPM2" s="99"/>
      <c r="BPN2" s="100"/>
      <c r="BPO2" s="99"/>
      <c r="BPP2" s="100"/>
      <c r="BPQ2" s="99"/>
      <c r="BPR2" s="100"/>
      <c r="BPS2" s="99"/>
      <c r="BPT2" s="100"/>
      <c r="BPU2" s="99"/>
      <c r="BPV2" s="100"/>
      <c r="BPW2" s="99"/>
      <c r="BPX2" s="100"/>
      <c r="BPY2" s="99"/>
      <c r="BPZ2" s="100"/>
      <c r="BQA2" s="99"/>
      <c r="BQB2" s="100"/>
      <c r="BQC2" s="99"/>
      <c r="BQD2" s="100"/>
      <c r="BQE2" s="99"/>
      <c r="BQF2" s="100"/>
      <c r="BQG2" s="99"/>
      <c r="BQH2" s="100"/>
      <c r="BQI2" s="99"/>
      <c r="BQJ2" s="100"/>
      <c r="BQK2" s="99"/>
      <c r="BQL2" s="100"/>
      <c r="BQM2" s="99"/>
      <c r="BQN2" s="100"/>
      <c r="BQO2" s="99"/>
      <c r="BQP2" s="100"/>
      <c r="BQQ2" s="99"/>
      <c r="BQR2" s="100"/>
      <c r="BQS2" s="99"/>
      <c r="BQT2" s="100"/>
      <c r="BQU2" s="99"/>
      <c r="BQV2" s="100"/>
      <c r="BQW2" s="99"/>
      <c r="BQX2" s="100"/>
      <c r="BQY2" s="99"/>
      <c r="BQZ2" s="100"/>
      <c r="BRA2" s="99"/>
      <c r="BRB2" s="100"/>
      <c r="BRC2" s="99"/>
      <c r="BRD2" s="100"/>
      <c r="BRE2" s="99"/>
      <c r="BRF2" s="100"/>
      <c r="BRG2" s="99"/>
      <c r="BRH2" s="100"/>
      <c r="BRI2" s="99"/>
      <c r="BRJ2" s="100"/>
      <c r="BRK2" s="99"/>
      <c r="BRL2" s="100"/>
      <c r="BRM2" s="99"/>
      <c r="BRN2" s="100"/>
      <c r="BRO2" s="99"/>
      <c r="BRP2" s="100"/>
      <c r="BRQ2" s="99"/>
      <c r="BRR2" s="100"/>
      <c r="BRS2" s="99"/>
      <c r="BRT2" s="100"/>
      <c r="BRU2" s="99"/>
      <c r="BRV2" s="100"/>
      <c r="BRW2" s="99"/>
      <c r="BRX2" s="100"/>
      <c r="BRY2" s="99"/>
      <c r="BRZ2" s="100"/>
      <c r="BSA2" s="99"/>
      <c r="BSB2" s="100"/>
      <c r="BSC2" s="99"/>
      <c r="BSD2" s="100"/>
      <c r="BSE2" s="99"/>
      <c r="BSF2" s="100"/>
      <c r="BSG2" s="99"/>
      <c r="BSH2" s="100"/>
      <c r="BSI2" s="99"/>
      <c r="BSJ2" s="100"/>
      <c r="BSK2" s="99"/>
      <c r="BSL2" s="100"/>
      <c r="BSM2" s="99"/>
      <c r="BSN2" s="100"/>
      <c r="BSO2" s="99"/>
      <c r="BSP2" s="100"/>
      <c r="BSQ2" s="99"/>
      <c r="BSR2" s="100"/>
      <c r="BSS2" s="99"/>
      <c r="BST2" s="100"/>
      <c r="BSU2" s="99"/>
      <c r="BSV2" s="100"/>
      <c r="BSW2" s="99"/>
      <c r="BSX2" s="100"/>
      <c r="BSY2" s="99"/>
      <c r="BSZ2" s="100"/>
      <c r="BTA2" s="99"/>
      <c r="BTB2" s="100"/>
      <c r="BTC2" s="99"/>
      <c r="BTD2" s="100"/>
      <c r="BTE2" s="99"/>
      <c r="BTF2" s="100"/>
      <c r="BTG2" s="99"/>
      <c r="BTH2" s="100"/>
      <c r="BTI2" s="99"/>
      <c r="BTJ2" s="100"/>
      <c r="BTK2" s="99"/>
      <c r="BTL2" s="100"/>
      <c r="BTM2" s="99"/>
      <c r="BTN2" s="100"/>
      <c r="BTO2" s="99"/>
      <c r="BTP2" s="100"/>
      <c r="BTQ2" s="99"/>
      <c r="BTR2" s="100"/>
      <c r="BTS2" s="99"/>
      <c r="BTT2" s="100"/>
      <c r="BTU2" s="99"/>
      <c r="BTV2" s="100"/>
      <c r="BTW2" s="99"/>
      <c r="BTX2" s="100"/>
      <c r="BTY2" s="99"/>
      <c r="BTZ2" s="100"/>
      <c r="BUA2" s="99"/>
      <c r="BUB2" s="100"/>
      <c r="BUC2" s="99"/>
      <c r="BUD2" s="100"/>
      <c r="BUE2" s="99"/>
      <c r="BUF2" s="100"/>
      <c r="BUG2" s="99"/>
      <c r="BUH2" s="100"/>
      <c r="BUI2" s="99"/>
      <c r="BUJ2" s="100"/>
      <c r="BUK2" s="99"/>
      <c r="BUL2" s="100"/>
      <c r="BUM2" s="99"/>
      <c r="BUN2" s="100"/>
      <c r="BUO2" s="99"/>
      <c r="BUP2" s="100"/>
      <c r="BUQ2" s="99"/>
      <c r="BUR2" s="100"/>
      <c r="BUS2" s="99"/>
      <c r="BUT2" s="100"/>
      <c r="BUU2" s="99"/>
      <c r="BUV2" s="100"/>
      <c r="BUW2" s="99"/>
      <c r="BUX2" s="100"/>
      <c r="BUY2" s="99"/>
      <c r="BUZ2" s="100"/>
      <c r="BVA2" s="99"/>
      <c r="BVB2" s="100"/>
      <c r="BVC2" s="99"/>
      <c r="BVD2" s="100"/>
      <c r="BVE2" s="99"/>
      <c r="BVF2" s="100"/>
      <c r="BVG2" s="99"/>
      <c r="BVH2" s="100"/>
      <c r="BVI2" s="99"/>
      <c r="BVJ2" s="100"/>
      <c r="BVK2" s="99"/>
      <c r="BVL2" s="100"/>
      <c r="BVM2" s="99"/>
      <c r="BVN2" s="100"/>
      <c r="BVO2" s="99"/>
      <c r="BVP2" s="100"/>
      <c r="BVQ2" s="99"/>
      <c r="BVR2" s="100"/>
      <c r="BVS2" s="99"/>
      <c r="BVT2" s="100"/>
      <c r="BVU2" s="99"/>
      <c r="BVV2" s="100"/>
      <c r="BVW2" s="99"/>
      <c r="BVX2" s="100"/>
      <c r="BVY2" s="99"/>
      <c r="BVZ2" s="100"/>
      <c r="BWA2" s="99"/>
      <c r="BWB2" s="100"/>
      <c r="BWC2" s="99"/>
      <c r="BWD2" s="100"/>
      <c r="BWE2" s="99"/>
      <c r="BWF2" s="100"/>
      <c r="BWG2" s="99"/>
      <c r="BWH2" s="100"/>
      <c r="BWI2" s="99"/>
      <c r="BWJ2" s="100"/>
      <c r="BWK2" s="99"/>
      <c r="BWL2" s="100"/>
      <c r="BWM2" s="99"/>
      <c r="BWN2" s="100"/>
      <c r="BWO2" s="99"/>
      <c r="BWP2" s="100"/>
      <c r="BWQ2" s="99"/>
      <c r="BWR2" s="100"/>
      <c r="BWS2" s="99"/>
      <c r="BWT2" s="100"/>
      <c r="BWU2" s="99"/>
      <c r="BWV2" s="100"/>
      <c r="BWW2" s="99"/>
      <c r="BWX2" s="100"/>
      <c r="BWY2" s="99"/>
      <c r="BWZ2" s="100"/>
      <c r="BXA2" s="99"/>
      <c r="BXB2" s="100"/>
      <c r="BXC2" s="99"/>
      <c r="BXD2" s="100"/>
      <c r="BXE2" s="99"/>
      <c r="BXF2" s="100"/>
      <c r="BXG2" s="99"/>
      <c r="BXH2" s="100"/>
      <c r="BXI2" s="99"/>
      <c r="BXJ2" s="100"/>
      <c r="BXK2" s="99"/>
      <c r="BXL2" s="100"/>
      <c r="BXM2" s="99"/>
      <c r="BXN2" s="100"/>
      <c r="BXO2" s="99"/>
      <c r="BXP2" s="100"/>
      <c r="BXQ2" s="99"/>
      <c r="BXR2" s="100"/>
      <c r="BXS2" s="99"/>
      <c r="BXT2" s="100"/>
      <c r="BXU2" s="99"/>
      <c r="BXV2" s="100"/>
      <c r="BXW2" s="99"/>
      <c r="BXX2" s="100"/>
      <c r="BXY2" s="99"/>
      <c r="BXZ2" s="100"/>
      <c r="BYA2" s="99"/>
      <c r="BYB2" s="100"/>
      <c r="BYC2" s="99"/>
      <c r="BYD2" s="100"/>
      <c r="BYE2" s="99"/>
      <c r="BYF2" s="100"/>
      <c r="BYG2" s="99"/>
      <c r="BYH2" s="100"/>
      <c r="BYI2" s="99"/>
      <c r="BYJ2" s="100"/>
      <c r="BYK2" s="99"/>
      <c r="BYL2" s="100"/>
      <c r="BYM2" s="99"/>
      <c r="BYN2" s="100"/>
      <c r="BYO2" s="99"/>
      <c r="BYP2" s="100"/>
      <c r="BYQ2" s="99"/>
      <c r="BYR2" s="100"/>
      <c r="BYS2" s="99"/>
      <c r="BYT2" s="100"/>
      <c r="BYU2" s="99"/>
      <c r="BYV2" s="100"/>
      <c r="BYW2" s="99"/>
      <c r="BYX2" s="100"/>
      <c r="BYY2" s="99"/>
      <c r="BYZ2" s="100"/>
      <c r="BZA2" s="99"/>
      <c r="BZB2" s="100"/>
      <c r="BZC2" s="99"/>
      <c r="BZD2" s="100"/>
      <c r="BZE2" s="99"/>
      <c r="BZF2" s="100"/>
      <c r="BZG2" s="99"/>
      <c r="BZH2" s="100"/>
      <c r="BZI2" s="99"/>
      <c r="BZJ2" s="100"/>
      <c r="BZK2" s="99"/>
      <c r="BZL2" s="100"/>
      <c r="BZM2" s="99"/>
      <c r="BZN2" s="100"/>
      <c r="BZO2" s="99"/>
      <c r="BZP2" s="100"/>
      <c r="BZQ2" s="99"/>
      <c r="BZR2" s="100"/>
      <c r="BZS2" s="99"/>
      <c r="BZT2" s="100"/>
      <c r="BZU2" s="99"/>
      <c r="BZV2" s="100"/>
      <c r="BZW2" s="99"/>
      <c r="BZX2" s="100"/>
      <c r="BZY2" s="99"/>
      <c r="BZZ2" s="100"/>
      <c r="CAA2" s="99"/>
      <c r="CAB2" s="100"/>
      <c r="CAC2" s="99"/>
      <c r="CAD2" s="100"/>
      <c r="CAE2" s="99"/>
      <c r="CAF2" s="100"/>
      <c r="CAG2" s="99"/>
      <c r="CAH2" s="100"/>
      <c r="CAI2" s="99"/>
      <c r="CAJ2" s="100"/>
      <c r="CAK2" s="99"/>
      <c r="CAL2" s="100"/>
      <c r="CAM2" s="99"/>
      <c r="CAN2" s="100"/>
      <c r="CAO2" s="99"/>
      <c r="CAP2" s="100"/>
      <c r="CAQ2" s="99"/>
      <c r="CAR2" s="100"/>
      <c r="CAS2" s="99"/>
      <c r="CAT2" s="100"/>
      <c r="CAU2" s="99"/>
      <c r="CAV2" s="100"/>
      <c r="CAW2" s="99"/>
      <c r="CAX2" s="100"/>
      <c r="CAY2" s="99"/>
      <c r="CAZ2" s="100"/>
      <c r="CBA2" s="99"/>
      <c r="CBB2" s="100"/>
      <c r="CBC2" s="99"/>
      <c r="CBD2" s="100"/>
      <c r="CBE2" s="99"/>
      <c r="CBF2" s="100"/>
      <c r="CBG2" s="99"/>
      <c r="CBH2" s="100"/>
      <c r="CBI2" s="99"/>
      <c r="CBJ2" s="100"/>
      <c r="CBK2" s="99"/>
      <c r="CBL2" s="100"/>
      <c r="CBM2" s="99"/>
      <c r="CBN2" s="100"/>
      <c r="CBO2" s="99"/>
      <c r="CBP2" s="100"/>
      <c r="CBQ2" s="99"/>
      <c r="CBR2" s="100"/>
      <c r="CBS2" s="99"/>
      <c r="CBT2" s="100"/>
      <c r="CBU2" s="99"/>
      <c r="CBV2" s="100"/>
      <c r="CBW2" s="99"/>
      <c r="CBX2" s="100"/>
      <c r="CBY2" s="99"/>
      <c r="CBZ2" s="100"/>
      <c r="CCA2" s="99"/>
      <c r="CCB2" s="100"/>
      <c r="CCC2" s="99"/>
      <c r="CCD2" s="100"/>
      <c r="CCE2" s="99"/>
      <c r="CCF2" s="100"/>
      <c r="CCG2" s="99"/>
      <c r="CCH2" s="100"/>
      <c r="CCI2" s="99"/>
      <c r="CCJ2" s="100"/>
      <c r="CCK2" s="99"/>
      <c r="CCL2" s="100"/>
      <c r="CCM2" s="99"/>
      <c r="CCN2" s="100"/>
      <c r="CCO2" s="99"/>
      <c r="CCP2" s="100"/>
      <c r="CCQ2" s="99"/>
      <c r="CCR2" s="100"/>
      <c r="CCS2" s="99"/>
      <c r="CCT2" s="100"/>
      <c r="CCU2" s="99"/>
      <c r="CCV2" s="100"/>
      <c r="CCW2" s="99"/>
      <c r="CCX2" s="100"/>
      <c r="CCY2" s="99"/>
      <c r="CCZ2" s="100"/>
      <c r="CDA2" s="99"/>
      <c r="CDB2" s="100"/>
      <c r="CDC2" s="99"/>
      <c r="CDD2" s="100"/>
      <c r="CDE2" s="99"/>
      <c r="CDF2" s="100"/>
      <c r="CDG2" s="99"/>
      <c r="CDH2" s="100"/>
      <c r="CDI2" s="99"/>
      <c r="CDJ2" s="100"/>
      <c r="CDK2" s="99"/>
      <c r="CDL2" s="100"/>
      <c r="CDM2" s="99"/>
      <c r="CDN2" s="100"/>
      <c r="CDO2" s="99"/>
      <c r="CDP2" s="100"/>
      <c r="CDQ2" s="99"/>
      <c r="CDR2" s="100"/>
      <c r="CDS2" s="99"/>
      <c r="CDT2" s="100"/>
      <c r="CDU2" s="99"/>
      <c r="CDV2" s="100"/>
      <c r="CDW2" s="99"/>
      <c r="CDX2" s="100"/>
      <c r="CDY2" s="99"/>
      <c r="CDZ2" s="100"/>
      <c r="CEA2" s="99"/>
      <c r="CEB2" s="100"/>
      <c r="CEC2" s="99"/>
      <c r="CED2" s="100"/>
      <c r="CEE2" s="99"/>
      <c r="CEF2" s="100"/>
      <c r="CEG2" s="99"/>
      <c r="CEH2" s="100"/>
      <c r="CEI2" s="99"/>
      <c r="CEJ2" s="100"/>
      <c r="CEK2" s="99"/>
      <c r="CEL2" s="100"/>
      <c r="CEM2" s="99"/>
      <c r="CEN2" s="100"/>
      <c r="CEO2" s="99"/>
      <c r="CEP2" s="100"/>
      <c r="CEQ2" s="99"/>
      <c r="CER2" s="100"/>
      <c r="CES2" s="99"/>
      <c r="CET2" s="100"/>
      <c r="CEU2" s="99"/>
      <c r="CEV2" s="100"/>
      <c r="CEW2" s="99"/>
      <c r="CEX2" s="100"/>
      <c r="CEY2" s="99"/>
      <c r="CEZ2" s="100"/>
      <c r="CFA2" s="99"/>
      <c r="CFB2" s="100"/>
      <c r="CFC2" s="99"/>
      <c r="CFD2" s="100"/>
      <c r="CFE2" s="99"/>
      <c r="CFF2" s="100"/>
      <c r="CFG2" s="99"/>
      <c r="CFH2" s="100"/>
      <c r="CFI2" s="99"/>
      <c r="CFJ2" s="100"/>
      <c r="CFK2" s="99"/>
      <c r="CFL2" s="100"/>
      <c r="CFM2" s="99"/>
      <c r="CFN2" s="100"/>
      <c r="CFO2" s="99"/>
      <c r="CFP2" s="100"/>
      <c r="CFQ2" s="99"/>
      <c r="CFR2" s="100"/>
      <c r="CFS2" s="99"/>
      <c r="CFT2" s="100"/>
      <c r="CFU2" s="99"/>
      <c r="CFV2" s="100"/>
      <c r="CFW2" s="99"/>
      <c r="CFX2" s="100"/>
      <c r="CFY2" s="99"/>
      <c r="CFZ2" s="100"/>
      <c r="CGA2" s="99"/>
      <c r="CGB2" s="100"/>
      <c r="CGC2" s="99"/>
      <c r="CGD2" s="100"/>
      <c r="CGE2" s="99"/>
      <c r="CGF2" s="100"/>
      <c r="CGG2" s="99"/>
      <c r="CGH2" s="100"/>
      <c r="CGI2" s="99"/>
      <c r="CGJ2" s="100"/>
      <c r="CGK2" s="99"/>
      <c r="CGL2" s="100"/>
      <c r="CGM2" s="99"/>
      <c r="CGN2" s="100"/>
      <c r="CGO2" s="99"/>
      <c r="CGP2" s="100"/>
      <c r="CGQ2" s="99"/>
      <c r="CGR2" s="100"/>
      <c r="CGS2" s="99"/>
      <c r="CGT2" s="100"/>
      <c r="CGU2" s="99"/>
      <c r="CGV2" s="100"/>
      <c r="CGW2" s="99"/>
      <c r="CGX2" s="100"/>
      <c r="CGY2" s="99"/>
      <c r="CGZ2" s="100"/>
      <c r="CHA2" s="99"/>
      <c r="CHB2" s="100"/>
      <c r="CHC2" s="99"/>
      <c r="CHD2" s="100"/>
      <c r="CHE2" s="99"/>
      <c r="CHF2" s="100"/>
      <c r="CHG2" s="99"/>
      <c r="CHH2" s="100"/>
      <c r="CHI2" s="99"/>
      <c r="CHJ2" s="100"/>
      <c r="CHK2" s="99"/>
      <c r="CHL2" s="100"/>
      <c r="CHM2" s="99"/>
      <c r="CHN2" s="100"/>
      <c r="CHO2" s="99"/>
      <c r="CHP2" s="100"/>
      <c r="CHQ2" s="99"/>
      <c r="CHR2" s="100"/>
      <c r="CHS2" s="99"/>
      <c r="CHT2" s="100"/>
      <c r="CHU2" s="99"/>
      <c r="CHV2" s="100"/>
      <c r="CHW2" s="99"/>
      <c r="CHX2" s="100"/>
      <c r="CHY2" s="99"/>
      <c r="CHZ2" s="100"/>
      <c r="CIA2" s="99"/>
      <c r="CIB2" s="100"/>
      <c r="CIC2" s="99"/>
      <c r="CID2" s="100"/>
      <c r="CIE2" s="99"/>
      <c r="CIF2" s="100"/>
      <c r="CIG2" s="99"/>
      <c r="CIH2" s="100"/>
      <c r="CII2" s="99"/>
      <c r="CIJ2" s="100"/>
      <c r="CIK2" s="99"/>
      <c r="CIL2" s="100"/>
      <c r="CIM2" s="99"/>
      <c r="CIN2" s="100"/>
      <c r="CIO2" s="99"/>
      <c r="CIP2" s="100"/>
      <c r="CIQ2" s="99"/>
      <c r="CIR2" s="100"/>
      <c r="CIS2" s="99"/>
      <c r="CIT2" s="100"/>
      <c r="CIU2" s="99"/>
      <c r="CIV2" s="100"/>
      <c r="CIW2" s="99"/>
      <c r="CIX2" s="100"/>
      <c r="CIY2" s="99"/>
      <c r="CIZ2" s="100"/>
      <c r="CJA2" s="99"/>
      <c r="CJB2" s="100"/>
      <c r="CJC2" s="99"/>
      <c r="CJD2" s="100"/>
      <c r="CJE2" s="99"/>
      <c r="CJF2" s="100"/>
      <c r="CJG2" s="99"/>
      <c r="CJH2" s="100"/>
      <c r="CJI2" s="99"/>
      <c r="CJJ2" s="100"/>
      <c r="CJK2" s="99"/>
      <c r="CJL2" s="100"/>
      <c r="CJM2" s="99"/>
      <c r="CJN2" s="100"/>
      <c r="CJO2" s="99"/>
      <c r="CJP2" s="100"/>
      <c r="CJQ2" s="99"/>
      <c r="CJR2" s="100"/>
      <c r="CJS2" s="99"/>
      <c r="CJT2" s="100"/>
      <c r="CJU2" s="99"/>
      <c r="CJV2" s="100"/>
      <c r="CJW2" s="99"/>
      <c r="CJX2" s="100"/>
      <c r="CJY2" s="99"/>
      <c r="CJZ2" s="100"/>
      <c r="CKA2" s="99"/>
      <c r="CKB2" s="100"/>
      <c r="CKC2" s="99"/>
      <c r="CKD2" s="100"/>
      <c r="CKE2" s="99"/>
      <c r="CKF2" s="100"/>
      <c r="CKG2" s="99"/>
      <c r="CKH2" s="100"/>
      <c r="CKI2" s="99"/>
      <c r="CKJ2" s="100"/>
      <c r="CKK2" s="99"/>
      <c r="CKL2" s="100"/>
      <c r="CKM2" s="99"/>
      <c r="CKN2" s="100"/>
      <c r="CKO2" s="99"/>
      <c r="CKP2" s="100"/>
      <c r="CKQ2" s="99"/>
      <c r="CKR2" s="100"/>
      <c r="CKS2" s="99"/>
      <c r="CKT2" s="100"/>
      <c r="CKU2" s="99"/>
      <c r="CKV2" s="100"/>
      <c r="CKW2" s="99"/>
      <c r="CKX2" s="100"/>
      <c r="CKY2" s="99"/>
      <c r="CKZ2" s="100"/>
      <c r="CLA2" s="99"/>
      <c r="CLB2" s="100"/>
      <c r="CLC2" s="99"/>
      <c r="CLD2" s="100"/>
      <c r="CLE2" s="99"/>
      <c r="CLF2" s="100"/>
      <c r="CLG2" s="99"/>
      <c r="CLH2" s="100"/>
      <c r="CLI2" s="99"/>
      <c r="CLJ2" s="100"/>
      <c r="CLK2" s="99"/>
      <c r="CLL2" s="100"/>
      <c r="CLM2" s="99"/>
      <c r="CLN2" s="100"/>
      <c r="CLO2" s="99"/>
      <c r="CLP2" s="100"/>
      <c r="CLQ2" s="99"/>
      <c r="CLR2" s="100"/>
      <c r="CLS2" s="99"/>
      <c r="CLT2" s="100"/>
      <c r="CLU2" s="99"/>
      <c r="CLV2" s="100"/>
      <c r="CLW2" s="99"/>
      <c r="CLX2" s="100"/>
      <c r="CLY2" s="99"/>
      <c r="CLZ2" s="100"/>
      <c r="CMA2" s="99"/>
      <c r="CMB2" s="100"/>
      <c r="CMC2" s="99"/>
      <c r="CMD2" s="100"/>
      <c r="CME2" s="99"/>
      <c r="CMF2" s="100"/>
      <c r="CMG2" s="99"/>
      <c r="CMH2" s="100"/>
      <c r="CMI2" s="99"/>
      <c r="CMJ2" s="100"/>
      <c r="CMK2" s="99"/>
      <c r="CML2" s="100"/>
      <c r="CMM2" s="99"/>
      <c r="CMN2" s="100"/>
      <c r="CMO2" s="99"/>
      <c r="CMP2" s="100"/>
      <c r="CMQ2" s="99"/>
      <c r="CMR2" s="100"/>
      <c r="CMS2" s="99"/>
      <c r="CMT2" s="100"/>
      <c r="CMU2" s="99"/>
      <c r="CMV2" s="100"/>
      <c r="CMW2" s="99"/>
      <c r="CMX2" s="100"/>
      <c r="CMY2" s="99"/>
      <c r="CMZ2" s="100"/>
      <c r="CNA2" s="99"/>
      <c r="CNB2" s="100"/>
      <c r="CNC2" s="99"/>
      <c r="CND2" s="100"/>
      <c r="CNE2" s="99"/>
      <c r="CNF2" s="100"/>
      <c r="CNG2" s="99"/>
      <c r="CNH2" s="100"/>
      <c r="CNI2" s="99"/>
      <c r="CNJ2" s="100"/>
      <c r="CNK2" s="99"/>
      <c r="CNL2" s="100"/>
      <c r="CNM2" s="99"/>
      <c r="CNN2" s="100"/>
      <c r="CNO2" s="99"/>
      <c r="CNP2" s="100"/>
      <c r="CNQ2" s="99"/>
      <c r="CNR2" s="100"/>
      <c r="CNS2" s="99"/>
      <c r="CNT2" s="100"/>
      <c r="CNU2" s="99"/>
      <c r="CNV2" s="100"/>
      <c r="CNW2" s="99"/>
      <c r="CNX2" s="100"/>
      <c r="CNY2" s="99"/>
      <c r="CNZ2" s="100"/>
      <c r="COA2" s="99"/>
      <c r="COB2" s="100"/>
      <c r="COC2" s="99"/>
      <c r="COD2" s="100"/>
      <c r="COE2" s="99"/>
      <c r="COF2" s="100"/>
      <c r="COG2" s="99"/>
      <c r="COH2" s="100"/>
      <c r="COI2" s="99"/>
      <c r="COJ2" s="100"/>
      <c r="COK2" s="99"/>
      <c r="COL2" s="100"/>
      <c r="COM2" s="99"/>
      <c r="CON2" s="100"/>
      <c r="COO2" s="99"/>
      <c r="COP2" s="100"/>
      <c r="COQ2" s="99"/>
      <c r="COR2" s="100"/>
      <c r="COS2" s="99"/>
      <c r="COT2" s="100"/>
      <c r="COU2" s="99"/>
      <c r="COV2" s="100"/>
      <c r="COW2" s="99"/>
      <c r="COX2" s="100"/>
      <c r="COY2" s="99"/>
      <c r="COZ2" s="100"/>
      <c r="CPA2" s="99"/>
      <c r="CPB2" s="100"/>
      <c r="CPC2" s="99"/>
      <c r="CPD2" s="100"/>
      <c r="CPE2" s="99"/>
      <c r="CPF2" s="100"/>
      <c r="CPG2" s="99"/>
      <c r="CPH2" s="100"/>
      <c r="CPI2" s="99"/>
      <c r="CPJ2" s="100"/>
      <c r="CPK2" s="99"/>
      <c r="CPL2" s="100"/>
      <c r="CPM2" s="99"/>
      <c r="CPN2" s="100"/>
      <c r="CPO2" s="99"/>
      <c r="CPP2" s="100"/>
      <c r="CPQ2" s="99"/>
      <c r="CPR2" s="100"/>
      <c r="CPS2" s="99"/>
      <c r="CPT2" s="100"/>
      <c r="CPU2" s="99"/>
      <c r="CPV2" s="100"/>
      <c r="CPW2" s="99"/>
      <c r="CPX2" s="100"/>
      <c r="CPY2" s="99"/>
      <c r="CPZ2" s="100"/>
      <c r="CQA2" s="99"/>
      <c r="CQB2" s="100"/>
      <c r="CQC2" s="99"/>
      <c r="CQD2" s="100"/>
      <c r="CQE2" s="99"/>
      <c r="CQF2" s="100"/>
      <c r="CQG2" s="99"/>
      <c r="CQH2" s="100"/>
      <c r="CQI2" s="99"/>
      <c r="CQJ2" s="100"/>
      <c r="CQK2" s="99"/>
      <c r="CQL2" s="100"/>
      <c r="CQM2" s="99"/>
      <c r="CQN2" s="100"/>
      <c r="CQO2" s="99"/>
      <c r="CQP2" s="100"/>
      <c r="CQQ2" s="99"/>
      <c r="CQR2" s="100"/>
      <c r="CQS2" s="99"/>
      <c r="CQT2" s="100"/>
      <c r="CQU2" s="99"/>
      <c r="CQV2" s="100"/>
      <c r="CQW2" s="99"/>
      <c r="CQX2" s="100"/>
      <c r="CQY2" s="99"/>
      <c r="CQZ2" s="100"/>
      <c r="CRA2" s="99"/>
      <c r="CRB2" s="100"/>
      <c r="CRC2" s="99"/>
      <c r="CRD2" s="100"/>
      <c r="CRE2" s="99"/>
      <c r="CRF2" s="100"/>
      <c r="CRG2" s="99"/>
      <c r="CRH2" s="100"/>
      <c r="CRI2" s="99"/>
      <c r="CRJ2" s="100"/>
      <c r="CRK2" s="99"/>
      <c r="CRL2" s="100"/>
      <c r="CRM2" s="99"/>
      <c r="CRN2" s="100"/>
      <c r="CRO2" s="99"/>
      <c r="CRP2" s="100"/>
      <c r="CRQ2" s="99"/>
      <c r="CRR2" s="100"/>
      <c r="CRS2" s="99"/>
      <c r="CRT2" s="100"/>
      <c r="CRU2" s="99"/>
      <c r="CRV2" s="100"/>
      <c r="CRW2" s="99"/>
      <c r="CRX2" s="100"/>
      <c r="CRY2" s="99"/>
      <c r="CRZ2" s="100"/>
      <c r="CSA2" s="99"/>
      <c r="CSB2" s="100"/>
      <c r="CSC2" s="99"/>
      <c r="CSD2" s="100"/>
      <c r="CSE2" s="99"/>
      <c r="CSF2" s="100"/>
      <c r="CSG2" s="99"/>
      <c r="CSH2" s="100"/>
      <c r="CSI2" s="99"/>
      <c r="CSJ2" s="100"/>
      <c r="CSK2" s="99"/>
      <c r="CSL2" s="100"/>
      <c r="CSM2" s="99"/>
      <c r="CSN2" s="100"/>
      <c r="CSO2" s="99"/>
      <c r="CSP2" s="100"/>
      <c r="CSQ2" s="99"/>
      <c r="CSR2" s="100"/>
      <c r="CSS2" s="99"/>
      <c r="CST2" s="100"/>
      <c r="CSU2" s="99"/>
      <c r="CSV2" s="100"/>
      <c r="CSW2" s="99"/>
      <c r="CSX2" s="100"/>
      <c r="CSY2" s="99"/>
      <c r="CSZ2" s="100"/>
      <c r="CTA2" s="99"/>
      <c r="CTB2" s="100"/>
      <c r="CTC2" s="99"/>
      <c r="CTD2" s="100"/>
      <c r="CTE2" s="99"/>
      <c r="CTF2" s="100"/>
      <c r="CTG2" s="99"/>
      <c r="CTH2" s="100"/>
      <c r="CTI2" s="99"/>
      <c r="CTJ2" s="100"/>
      <c r="CTK2" s="99"/>
      <c r="CTL2" s="100"/>
      <c r="CTM2" s="99"/>
      <c r="CTN2" s="100"/>
      <c r="CTO2" s="99"/>
      <c r="CTP2" s="100"/>
      <c r="CTQ2" s="99"/>
      <c r="CTR2" s="100"/>
      <c r="CTS2" s="99"/>
      <c r="CTT2" s="100"/>
      <c r="CTU2" s="99"/>
      <c r="CTV2" s="100"/>
      <c r="CTW2" s="99"/>
      <c r="CTX2" s="100"/>
      <c r="CTY2" s="99"/>
      <c r="CTZ2" s="100"/>
      <c r="CUA2" s="99"/>
      <c r="CUB2" s="100"/>
      <c r="CUC2" s="99"/>
      <c r="CUD2" s="100"/>
      <c r="CUE2" s="99"/>
      <c r="CUF2" s="100"/>
      <c r="CUG2" s="99"/>
      <c r="CUH2" s="100"/>
      <c r="CUI2" s="99"/>
      <c r="CUJ2" s="100"/>
      <c r="CUK2" s="99"/>
      <c r="CUL2" s="100"/>
      <c r="CUM2" s="99"/>
      <c r="CUN2" s="100"/>
      <c r="CUO2" s="99"/>
      <c r="CUP2" s="100"/>
      <c r="CUQ2" s="99"/>
      <c r="CUR2" s="100"/>
      <c r="CUS2" s="99"/>
      <c r="CUT2" s="100"/>
      <c r="CUU2" s="99"/>
      <c r="CUV2" s="100"/>
      <c r="CUW2" s="99"/>
      <c r="CUX2" s="100"/>
      <c r="CUY2" s="99"/>
      <c r="CUZ2" s="100"/>
      <c r="CVA2" s="99"/>
      <c r="CVB2" s="100"/>
      <c r="CVC2" s="99"/>
      <c r="CVD2" s="100"/>
      <c r="CVE2" s="99"/>
      <c r="CVF2" s="100"/>
      <c r="CVG2" s="99"/>
      <c r="CVH2" s="100"/>
      <c r="CVI2" s="99"/>
      <c r="CVJ2" s="100"/>
      <c r="CVK2" s="99"/>
      <c r="CVL2" s="100"/>
      <c r="CVM2" s="99"/>
      <c r="CVN2" s="100"/>
      <c r="CVO2" s="99"/>
      <c r="CVP2" s="100"/>
      <c r="CVQ2" s="99"/>
      <c r="CVR2" s="100"/>
      <c r="CVS2" s="99"/>
      <c r="CVT2" s="100"/>
      <c r="CVU2" s="99"/>
      <c r="CVV2" s="100"/>
      <c r="CVW2" s="99"/>
      <c r="CVX2" s="100"/>
      <c r="CVY2" s="99"/>
      <c r="CVZ2" s="100"/>
      <c r="CWA2" s="99"/>
      <c r="CWB2" s="100"/>
      <c r="CWC2" s="99"/>
      <c r="CWD2" s="100"/>
      <c r="CWE2" s="99"/>
      <c r="CWF2" s="100"/>
      <c r="CWG2" s="99"/>
      <c r="CWH2" s="100"/>
      <c r="CWI2" s="99"/>
      <c r="CWJ2" s="100"/>
      <c r="CWK2" s="99"/>
      <c r="CWL2" s="100"/>
      <c r="CWM2" s="99"/>
      <c r="CWN2" s="100"/>
      <c r="CWO2" s="99"/>
      <c r="CWP2" s="100"/>
      <c r="CWQ2" s="99"/>
      <c r="CWR2" s="100"/>
      <c r="CWS2" s="99"/>
      <c r="CWT2" s="100"/>
      <c r="CWU2" s="99"/>
      <c r="CWV2" s="100"/>
      <c r="CWW2" s="99"/>
      <c r="CWX2" s="100"/>
      <c r="CWY2" s="99"/>
      <c r="CWZ2" s="100"/>
      <c r="CXA2" s="99"/>
      <c r="CXB2" s="100"/>
      <c r="CXC2" s="99"/>
      <c r="CXD2" s="100"/>
      <c r="CXE2" s="99"/>
      <c r="CXF2" s="100"/>
      <c r="CXG2" s="99"/>
      <c r="CXH2" s="100"/>
      <c r="CXI2" s="99"/>
      <c r="CXJ2" s="100"/>
      <c r="CXK2" s="99"/>
      <c r="CXL2" s="100"/>
      <c r="CXM2" s="99"/>
      <c r="CXN2" s="100"/>
      <c r="CXO2" s="99"/>
      <c r="CXP2" s="100"/>
      <c r="CXQ2" s="99"/>
      <c r="CXR2" s="100"/>
      <c r="CXS2" s="99"/>
      <c r="CXT2" s="100"/>
      <c r="CXU2" s="99"/>
      <c r="CXV2" s="100"/>
      <c r="CXW2" s="99"/>
      <c r="CXX2" s="100"/>
      <c r="CXY2" s="99"/>
      <c r="CXZ2" s="100"/>
      <c r="CYA2" s="99"/>
      <c r="CYB2" s="100"/>
      <c r="CYC2" s="99"/>
      <c r="CYD2" s="100"/>
      <c r="CYE2" s="99"/>
      <c r="CYF2" s="100"/>
      <c r="CYG2" s="99"/>
      <c r="CYH2" s="100"/>
      <c r="CYI2" s="99"/>
      <c r="CYJ2" s="100"/>
      <c r="CYK2" s="99"/>
      <c r="CYL2" s="100"/>
      <c r="CYM2" s="99"/>
      <c r="CYN2" s="100"/>
      <c r="CYO2" s="99"/>
      <c r="CYP2" s="100"/>
      <c r="CYQ2" s="99"/>
      <c r="CYR2" s="100"/>
      <c r="CYS2" s="99"/>
      <c r="CYT2" s="100"/>
      <c r="CYU2" s="99"/>
      <c r="CYV2" s="100"/>
      <c r="CYW2" s="99"/>
      <c r="CYX2" s="100"/>
      <c r="CYY2" s="99"/>
      <c r="CYZ2" s="100"/>
      <c r="CZA2" s="99"/>
      <c r="CZB2" s="100"/>
      <c r="CZC2" s="99"/>
      <c r="CZD2" s="100"/>
      <c r="CZE2" s="99"/>
      <c r="CZF2" s="100"/>
      <c r="CZG2" s="99"/>
      <c r="CZH2" s="100"/>
      <c r="CZI2" s="99"/>
      <c r="CZJ2" s="100"/>
      <c r="CZK2" s="99"/>
      <c r="CZL2" s="100"/>
      <c r="CZM2" s="99"/>
      <c r="CZN2" s="100"/>
      <c r="CZO2" s="99"/>
      <c r="CZP2" s="100"/>
      <c r="CZQ2" s="99"/>
      <c r="CZR2" s="100"/>
      <c r="CZS2" s="99"/>
      <c r="CZT2" s="100"/>
      <c r="CZU2" s="99"/>
      <c r="CZV2" s="100"/>
      <c r="CZW2" s="99"/>
      <c r="CZX2" s="100"/>
      <c r="CZY2" s="99"/>
      <c r="CZZ2" s="100"/>
      <c r="DAA2" s="99"/>
      <c r="DAB2" s="100"/>
      <c r="DAC2" s="99"/>
      <c r="DAD2" s="100"/>
      <c r="DAE2" s="99"/>
      <c r="DAF2" s="100"/>
      <c r="DAG2" s="99"/>
      <c r="DAH2" s="100"/>
      <c r="DAI2" s="99"/>
      <c r="DAJ2" s="100"/>
      <c r="DAK2" s="99"/>
      <c r="DAL2" s="100"/>
      <c r="DAM2" s="99"/>
      <c r="DAN2" s="100"/>
      <c r="DAO2" s="99"/>
      <c r="DAP2" s="100"/>
      <c r="DAQ2" s="99"/>
      <c r="DAR2" s="100"/>
      <c r="DAS2" s="99"/>
      <c r="DAT2" s="100"/>
      <c r="DAU2" s="99"/>
      <c r="DAV2" s="100"/>
      <c r="DAW2" s="99"/>
      <c r="DAX2" s="100"/>
      <c r="DAY2" s="99"/>
      <c r="DAZ2" s="100"/>
      <c r="DBA2" s="99"/>
      <c r="DBB2" s="100"/>
      <c r="DBC2" s="99"/>
      <c r="DBD2" s="100"/>
      <c r="DBE2" s="99"/>
      <c r="DBF2" s="100"/>
      <c r="DBG2" s="99"/>
      <c r="DBH2" s="100"/>
      <c r="DBI2" s="99"/>
      <c r="DBJ2" s="100"/>
      <c r="DBK2" s="99"/>
      <c r="DBL2" s="100"/>
      <c r="DBM2" s="99"/>
      <c r="DBN2" s="100"/>
      <c r="DBO2" s="99"/>
      <c r="DBP2" s="100"/>
      <c r="DBQ2" s="99"/>
      <c r="DBR2" s="100"/>
      <c r="DBS2" s="99"/>
      <c r="DBT2" s="100"/>
      <c r="DBU2" s="99"/>
      <c r="DBV2" s="100"/>
      <c r="DBW2" s="99"/>
      <c r="DBX2" s="100"/>
      <c r="DBY2" s="99"/>
      <c r="DBZ2" s="100"/>
      <c r="DCA2" s="99"/>
      <c r="DCB2" s="100"/>
      <c r="DCC2" s="99"/>
      <c r="DCD2" s="100"/>
      <c r="DCE2" s="99"/>
      <c r="DCF2" s="100"/>
      <c r="DCG2" s="99"/>
      <c r="DCH2" s="100"/>
      <c r="DCI2" s="99"/>
      <c r="DCJ2" s="100"/>
      <c r="DCK2" s="99"/>
      <c r="DCL2" s="100"/>
      <c r="DCM2" s="99"/>
      <c r="DCN2" s="100"/>
      <c r="DCO2" s="99"/>
      <c r="DCP2" s="100"/>
      <c r="DCQ2" s="99"/>
      <c r="DCR2" s="100"/>
      <c r="DCS2" s="99"/>
      <c r="DCT2" s="100"/>
      <c r="DCU2" s="99"/>
      <c r="DCV2" s="100"/>
      <c r="DCW2" s="99"/>
      <c r="DCX2" s="100"/>
      <c r="DCY2" s="99"/>
      <c r="DCZ2" s="100"/>
      <c r="DDA2" s="99"/>
      <c r="DDB2" s="100"/>
      <c r="DDC2" s="99"/>
      <c r="DDD2" s="100"/>
      <c r="DDE2" s="99"/>
      <c r="DDF2" s="100"/>
      <c r="DDG2" s="99"/>
      <c r="DDH2" s="100"/>
      <c r="DDI2" s="99"/>
      <c r="DDJ2" s="100"/>
      <c r="DDK2" s="99"/>
      <c r="DDL2" s="100"/>
      <c r="DDM2" s="99"/>
      <c r="DDN2" s="100"/>
      <c r="DDO2" s="99"/>
      <c r="DDP2" s="100"/>
      <c r="DDQ2" s="99"/>
      <c r="DDR2" s="100"/>
      <c r="DDS2" s="99"/>
      <c r="DDT2" s="100"/>
      <c r="DDU2" s="99"/>
      <c r="DDV2" s="100"/>
      <c r="DDW2" s="99"/>
      <c r="DDX2" s="100"/>
      <c r="DDY2" s="99"/>
      <c r="DDZ2" s="100"/>
      <c r="DEA2" s="99"/>
      <c r="DEB2" s="100"/>
      <c r="DEC2" s="99"/>
      <c r="DED2" s="100"/>
      <c r="DEE2" s="99"/>
      <c r="DEF2" s="100"/>
      <c r="DEG2" s="99"/>
      <c r="DEH2" s="100"/>
      <c r="DEI2" s="99"/>
      <c r="DEJ2" s="100"/>
      <c r="DEK2" s="99"/>
      <c r="DEL2" s="100"/>
      <c r="DEM2" s="99"/>
      <c r="DEN2" s="100"/>
      <c r="DEO2" s="99"/>
      <c r="DEP2" s="100"/>
      <c r="DEQ2" s="99"/>
      <c r="DER2" s="100"/>
      <c r="DES2" s="99"/>
      <c r="DET2" s="100"/>
      <c r="DEU2" s="99"/>
      <c r="DEV2" s="100"/>
      <c r="DEW2" s="99"/>
      <c r="DEX2" s="100"/>
      <c r="DEY2" s="99"/>
      <c r="DEZ2" s="100"/>
      <c r="DFA2" s="99"/>
      <c r="DFB2" s="100"/>
      <c r="DFC2" s="99"/>
      <c r="DFD2" s="100"/>
      <c r="DFE2" s="99"/>
      <c r="DFF2" s="100"/>
      <c r="DFG2" s="99"/>
      <c r="DFH2" s="100"/>
      <c r="DFI2" s="99"/>
      <c r="DFJ2" s="100"/>
      <c r="DFK2" s="99"/>
      <c r="DFL2" s="100"/>
      <c r="DFM2" s="99"/>
      <c r="DFN2" s="100"/>
      <c r="DFO2" s="99"/>
      <c r="DFP2" s="100"/>
      <c r="DFQ2" s="99"/>
      <c r="DFR2" s="100"/>
      <c r="DFS2" s="99"/>
      <c r="DFT2" s="100"/>
      <c r="DFU2" s="99"/>
      <c r="DFV2" s="100"/>
      <c r="DFW2" s="99"/>
      <c r="DFX2" s="100"/>
      <c r="DFY2" s="99"/>
      <c r="DFZ2" s="100"/>
      <c r="DGA2" s="99"/>
      <c r="DGB2" s="100"/>
      <c r="DGC2" s="99"/>
      <c r="DGD2" s="100"/>
      <c r="DGE2" s="99"/>
      <c r="DGF2" s="100"/>
      <c r="DGG2" s="99"/>
      <c r="DGH2" s="100"/>
      <c r="DGI2" s="99"/>
      <c r="DGJ2" s="100"/>
      <c r="DGK2" s="99"/>
      <c r="DGL2" s="100"/>
      <c r="DGM2" s="99"/>
      <c r="DGN2" s="100"/>
      <c r="DGO2" s="99"/>
      <c r="DGP2" s="100"/>
      <c r="DGQ2" s="99"/>
      <c r="DGR2" s="100"/>
      <c r="DGS2" s="99"/>
      <c r="DGT2" s="100"/>
      <c r="DGU2" s="99"/>
      <c r="DGV2" s="100"/>
      <c r="DGW2" s="99"/>
      <c r="DGX2" s="100"/>
      <c r="DGY2" s="99"/>
      <c r="DGZ2" s="100"/>
      <c r="DHA2" s="99"/>
      <c r="DHB2" s="100"/>
      <c r="DHC2" s="99"/>
      <c r="DHD2" s="100"/>
      <c r="DHE2" s="99"/>
      <c r="DHF2" s="100"/>
      <c r="DHG2" s="99"/>
      <c r="DHH2" s="100"/>
      <c r="DHI2" s="99"/>
      <c r="DHJ2" s="100"/>
      <c r="DHK2" s="99"/>
      <c r="DHL2" s="100"/>
      <c r="DHM2" s="99"/>
      <c r="DHN2" s="100"/>
      <c r="DHO2" s="99"/>
      <c r="DHP2" s="100"/>
      <c r="DHQ2" s="99"/>
      <c r="DHR2" s="100"/>
      <c r="DHS2" s="99"/>
      <c r="DHT2" s="100"/>
      <c r="DHU2" s="99"/>
      <c r="DHV2" s="100"/>
      <c r="DHW2" s="99"/>
      <c r="DHX2" s="100"/>
      <c r="DHY2" s="99"/>
      <c r="DHZ2" s="100"/>
      <c r="DIA2" s="99"/>
      <c r="DIB2" s="100"/>
      <c r="DIC2" s="99"/>
      <c r="DID2" s="100"/>
      <c r="DIE2" s="99"/>
      <c r="DIF2" s="100"/>
      <c r="DIG2" s="99"/>
      <c r="DIH2" s="100"/>
      <c r="DII2" s="99"/>
      <c r="DIJ2" s="100"/>
      <c r="DIK2" s="99"/>
      <c r="DIL2" s="100"/>
      <c r="DIM2" s="99"/>
      <c r="DIN2" s="100"/>
      <c r="DIO2" s="99"/>
      <c r="DIP2" s="100"/>
      <c r="DIQ2" s="99"/>
      <c r="DIR2" s="100"/>
      <c r="DIS2" s="99"/>
      <c r="DIT2" s="100"/>
      <c r="DIU2" s="99"/>
      <c r="DIV2" s="100"/>
      <c r="DIW2" s="99"/>
      <c r="DIX2" s="100"/>
      <c r="DIY2" s="99"/>
      <c r="DIZ2" s="100"/>
      <c r="DJA2" s="99"/>
      <c r="DJB2" s="100"/>
      <c r="DJC2" s="99"/>
      <c r="DJD2" s="100"/>
      <c r="DJE2" s="99"/>
      <c r="DJF2" s="100"/>
      <c r="DJG2" s="99"/>
      <c r="DJH2" s="100"/>
      <c r="DJI2" s="99"/>
      <c r="DJJ2" s="100"/>
      <c r="DJK2" s="99"/>
      <c r="DJL2" s="100"/>
      <c r="DJM2" s="99"/>
      <c r="DJN2" s="100"/>
      <c r="DJO2" s="99"/>
      <c r="DJP2" s="100"/>
      <c r="DJQ2" s="99"/>
      <c r="DJR2" s="100"/>
      <c r="DJS2" s="99"/>
      <c r="DJT2" s="100"/>
      <c r="DJU2" s="99"/>
      <c r="DJV2" s="100"/>
      <c r="DJW2" s="99"/>
      <c r="DJX2" s="100"/>
      <c r="DJY2" s="99"/>
      <c r="DJZ2" s="100"/>
      <c r="DKA2" s="99"/>
      <c r="DKB2" s="100"/>
      <c r="DKC2" s="99"/>
      <c r="DKD2" s="100"/>
      <c r="DKE2" s="99"/>
      <c r="DKF2" s="100"/>
      <c r="DKG2" s="99"/>
      <c r="DKH2" s="100"/>
      <c r="DKI2" s="99"/>
      <c r="DKJ2" s="100"/>
      <c r="DKK2" s="99"/>
      <c r="DKL2" s="100"/>
      <c r="DKM2" s="99"/>
      <c r="DKN2" s="100"/>
      <c r="DKO2" s="99"/>
      <c r="DKP2" s="100"/>
      <c r="DKQ2" s="99"/>
      <c r="DKR2" s="100"/>
      <c r="DKS2" s="99"/>
      <c r="DKT2" s="100"/>
      <c r="DKU2" s="99"/>
      <c r="DKV2" s="100"/>
      <c r="DKW2" s="99"/>
      <c r="DKX2" s="100"/>
      <c r="DKY2" s="99"/>
      <c r="DKZ2" s="100"/>
      <c r="DLA2" s="99"/>
      <c r="DLB2" s="100"/>
      <c r="DLC2" s="99"/>
      <c r="DLD2" s="100"/>
      <c r="DLE2" s="99"/>
      <c r="DLF2" s="100"/>
      <c r="DLG2" s="99"/>
      <c r="DLH2" s="100"/>
      <c r="DLI2" s="99"/>
      <c r="DLJ2" s="100"/>
      <c r="DLK2" s="99"/>
      <c r="DLL2" s="100"/>
      <c r="DLM2" s="99"/>
      <c r="DLN2" s="100"/>
      <c r="DLO2" s="99"/>
      <c r="DLP2" s="100"/>
      <c r="DLQ2" s="99"/>
      <c r="DLR2" s="100"/>
      <c r="DLS2" s="99"/>
      <c r="DLT2" s="100"/>
      <c r="DLU2" s="99"/>
      <c r="DLV2" s="100"/>
      <c r="DLW2" s="99"/>
      <c r="DLX2" s="100"/>
      <c r="DLY2" s="99"/>
      <c r="DLZ2" s="100"/>
      <c r="DMA2" s="99"/>
      <c r="DMB2" s="100"/>
      <c r="DMC2" s="99"/>
      <c r="DMD2" s="100"/>
      <c r="DME2" s="99"/>
      <c r="DMF2" s="100"/>
      <c r="DMG2" s="99"/>
      <c r="DMH2" s="100"/>
      <c r="DMI2" s="99"/>
      <c r="DMJ2" s="100"/>
      <c r="DMK2" s="99"/>
      <c r="DML2" s="100"/>
      <c r="DMM2" s="99"/>
      <c r="DMN2" s="100"/>
      <c r="DMO2" s="99"/>
      <c r="DMP2" s="100"/>
      <c r="DMQ2" s="99"/>
      <c r="DMR2" s="100"/>
      <c r="DMS2" s="99"/>
      <c r="DMT2" s="100"/>
      <c r="DMU2" s="99"/>
      <c r="DMV2" s="100"/>
      <c r="DMW2" s="99"/>
      <c r="DMX2" s="100"/>
      <c r="DMY2" s="99"/>
      <c r="DMZ2" s="100"/>
      <c r="DNA2" s="99"/>
      <c r="DNB2" s="100"/>
      <c r="DNC2" s="99"/>
      <c r="DND2" s="100"/>
      <c r="DNE2" s="99"/>
      <c r="DNF2" s="100"/>
      <c r="DNG2" s="99"/>
      <c r="DNH2" s="100"/>
      <c r="DNI2" s="99"/>
      <c r="DNJ2" s="100"/>
      <c r="DNK2" s="99"/>
      <c r="DNL2" s="100"/>
      <c r="DNM2" s="99"/>
      <c r="DNN2" s="100"/>
      <c r="DNO2" s="99"/>
      <c r="DNP2" s="100"/>
      <c r="DNQ2" s="99"/>
      <c r="DNR2" s="100"/>
      <c r="DNS2" s="99"/>
      <c r="DNT2" s="100"/>
      <c r="DNU2" s="99"/>
      <c r="DNV2" s="100"/>
      <c r="DNW2" s="99"/>
      <c r="DNX2" s="100"/>
      <c r="DNY2" s="99"/>
      <c r="DNZ2" s="100"/>
      <c r="DOA2" s="99"/>
      <c r="DOB2" s="100"/>
      <c r="DOC2" s="99"/>
      <c r="DOD2" s="100"/>
      <c r="DOE2" s="99"/>
      <c r="DOF2" s="100"/>
      <c r="DOG2" s="99"/>
      <c r="DOH2" s="100"/>
      <c r="DOI2" s="99"/>
      <c r="DOJ2" s="100"/>
      <c r="DOK2" s="99"/>
      <c r="DOL2" s="100"/>
      <c r="DOM2" s="99"/>
      <c r="DON2" s="100"/>
      <c r="DOO2" s="99"/>
      <c r="DOP2" s="100"/>
      <c r="DOQ2" s="99"/>
      <c r="DOR2" s="100"/>
      <c r="DOS2" s="99"/>
      <c r="DOT2" s="100"/>
      <c r="DOU2" s="99"/>
      <c r="DOV2" s="100"/>
      <c r="DOW2" s="99"/>
      <c r="DOX2" s="100"/>
      <c r="DOY2" s="99"/>
      <c r="DOZ2" s="100"/>
      <c r="DPA2" s="99"/>
      <c r="DPB2" s="100"/>
      <c r="DPC2" s="99"/>
      <c r="DPD2" s="100"/>
      <c r="DPE2" s="99"/>
      <c r="DPF2" s="100"/>
      <c r="DPG2" s="99"/>
      <c r="DPH2" s="100"/>
      <c r="DPI2" s="99"/>
      <c r="DPJ2" s="100"/>
      <c r="DPK2" s="99"/>
      <c r="DPL2" s="100"/>
      <c r="DPM2" s="99"/>
      <c r="DPN2" s="100"/>
      <c r="DPO2" s="99"/>
      <c r="DPP2" s="100"/>
      <c r="DPQ2" s="99"/>
      <c r="DPR2" s="100"/>
      <c r="DPS2" s="99"/>
      <c r="DPT2" s="100"/>
      <c r="DPU2" s="99"/>
      <c r="DPV2" s="100"/>
      <c r="DPW2" s="99"/>
      <c r="DPX2" s="100"/>
      <c r="DPY2" s="99"/>
      <c r="DPZ2" s="100"/>
      <c r="DQA2" s="99"/>
      <c r="DQB2" s="100"/>
      <c r="DQC2" s="99"/>
      <c r="DQD2" s="100"/>
      <c r="DQE2" s="99"/>
      <c r="DQF2" s="100"/>
      <c r="DQG2" s="99"/>
      <c r="DQH2" s="100"/>
      <c r="DQI2" s="99"/>
      <c r="DQJ2" s="100"/>
      <c r="DQK2" s="99"/>
      <c r="DQL2" s="100"/>
      <c r="DQM2" s="99"/>
      <c r="DQN2" s="100"/>
      <c r="DQO2" s="99"/>
      <c r="DQP2" s="100"/>
      <c r="DQQ2" s="99"/>
      <c r="DQR2" s="100"/>
      <c r="DQS2" s="99"/>
      <c r="DQT2" s="100"/>
      <c r="DQU2" s="99"/>
      <c r="DQV2" s="100"/>
      <c r="DQW2" s="99"/>
      <c r="DQX2" s="100"/>
      <c r="DQY2" s="99"/>
      <c r="DQZ2" s="100"/>
      <c r="DRA2" s="99"/>
      <c r="DRB2" s="100"/>
      <c r="DRC2" s="99"/>
      <c r="DRD2" s="100"/>
      <c r="DRE2" s="99"/>
      <c r="DRF2" s="100"/>
      <c r="DRG2" s="99"/>
      <c r="DRH2" s="100"/>
      <c r="DRI2" s="99"/>
      <c r="DRJ2" s="100"/>
      <c r="DRK2" s="99"/>
      <c r="DRL2" s="100"/>
      <c r="DRM2" s="99"/>
      <c r="DRN2" s="100"/>
      <c r="DRO2" s="99"/>
      <c r="DRP2" s="100"/>
      <c r="DRQ2" s="99"/>
      <c r="DRR2" s="100"/>
      <c r="DRS2" s="99"/>
      <c r="DRT2" s="100"/>
      <c r="DRU2" s="99"/>
      <c r="DRV2" s="100"/>
      <c r="DRW2" s="99"/>
      <c r="DRX2" s="100"/>
      <c r="DRY2" s="99"/>
      <c r="DRZ2" s="100"/>
      <c r="DSA2" s="99"/>
      <c r="DSB2" s="100"/>
      <c r="DSC2" s="99"/>
      <c r="DSD2" s="100"/>
      <c r="DSE2" s="99"/>
      <c r="DSF2" s="100"/>
      <c r="DSG2" s="99"/>
      <c r="DSH2" s="100"/>
      <c r="DSI2" s="99"/>
      <c r="DSJ2" s="100"/>
      <c r="DSK2" s="99"/>
      <c r="DSL2" s="100"/>
      <c r="DSM2" s="99"/>
      <c r="DSN2" s="100"/>
      <c r="DSO2" s="99"/>
      <c r="DSP2" s="100"/>
      <c r="DSQ2" s="99"/>
      <c r="DSR2" s="100"/>
      <c r="DSS2" s="99"/>
      <c r="DST2" s="100"/>
      <c r="DSU2" s="99"/>
      <c r="DSV2" s="100"/>
      <c r="DSW2" s="99"/>
      <c r="DSX2" s="100"/>
      <c r="DSY2" s="99"/>
      <c r="DSZ2" s="100"/>
      <c r="DTA2" s="99"/>
      <c r="DTB2" s="100"/>
      <c r="DTC2" s="99"/>
      <c r="DTD2" s="100"/>
      <c r="DTE2" s="99"/>
      <c r="DTF2" s="100"/>
      <c r="DTG2" s="99"/>
      <c r="DTH2" s="100"/>
      <c r="DTI2" s="99"/>
      <c r="DTJ2" s="100"/>
      <c r="DTK2" s="99"/>
      <c r="DTL2" s="100"/>
      <c r="DTM2" s="99"/>
      <c r="DTN2" s="100"/>
      <c r="DTO2" s="99"/>
      <c r="DTP2" s="100"/>
      <c r="DTQ2" s="99"/>
      <c r="DTR2" s="100"/>
      <c r="DTS2" s="99"/>
      <c r="DTT2" s="100"/>
      <c r="DTU2" s="99"/>
      <c r="DTV2" s="100"/>
      <c r="DTW2" s="99"/>
      <c r="DTX2" s="100"/>
      <c r="DTY2" s="99"/>
      <c r="DTZ2" s="100"/>
      <c r="DUA2" s="99"/>
      <c r="DUB2" s="100"/>
      <c r="DUC2" s="99"/>
      <c r="DUD2" s="100"/>
      <c r="DUE2" s="99"/>
      <c r="DUF2" s="100"/>
      <c r="DUG2" s="99"/>
      <c r="DUH2" s="100"/>
      <c r="DUI2" s="99"/>
      <c r="DUJ2" s="100"/>
      <c r="DUK2" s="99"/>
      <c r="DUL2" s="100"/>
      <c r="DUM2" s="99"/>
      <c r="DUN2" s="100"/>
      <c r="DUO2" s="99"/>
      <c r="DUP2" s="100"/>
      <c r="DUQ2" s="99"/>
      <c r="DUR2" s="100"/>
      <c r="DUS2" s="99"/>
      <c r="DUT2" s="100"/>
      <c r="DUU2" s="99"/>
      <c r="DUV2" s="100"/>
      <c r="DUW2" s="99"/>
      <c r="DUX2" s="100"/>
      <c r="DUY2" s="99"/>
      <c r="DUZ2" s="100"/>
      <c r="DVA2" s="99"/>
      <c r="DVB2" s="100"/>
      <c r="DVC2" s="99"/>
      <c r="DVD2" s="100"/>
      <c r="DVE2" s="99"/>
      <c r="DVF2" s="100"/>
      <c r="DVG2" s="99"/>
      <c r="DVH2" s="100"/>
      <c r="DVI2" s="99"/>
      <c r="DVJ2" s="100"/>
      <c r="DVK2" s="99"/>
      <c r="DVL2" s="100"/>
      <c r="DVM2" s="99"/>
      <c r="DVN2" s="100"/>
      <c r="DVO2" s="99"/>
      <c r="DVP2" s="100"/>
      <c r="DVQ2" s="99"/>
      <c r="DVR2" s="100"/>
      <c r="DVS2" s="99"/>
      <c r="DVT2" s="100"/>
      <c r="DVU2" s="99"/>
      <c r="DVV2" s="100"/>
      <c r="DVW2" s="99"/>
      <c r="DVX2" s="100"/>
      <c r="DVY2" s="99"/>
      <c r="DVZ2" s="100"/>
      <c r="DWA2" s="99"/>
      <c r="DWB2" s="100"/>
      <c r="DWC2" s="99"/>
      <c r="DWD2" s="100"/>
      <c r="DWE2" s="99"/>
      <c r="DWF2" s="100"/>
      <c r="DWG2" s="99"/>
      <c r="DWH2" s="100"/>
      <c r="DWI2" s="99"/>
      <c r="DWJ2" s="100"/>
      <c r="DWK2" s="99"/>
      <c r="DWL2" s="100"/>
      <c r="DWM2" s="99"/>
      <c r="DWN2" s="100"/>
      <c r="DWO2" s="99"/>
      <c r="DWP2" s="100"/>
      <c r="DWQ2" s="99"/>
      <c r="DWR2" s="100"/>
      <c r="DWS2" s="99"/>
      <c r="DWT2" s="100"/>
      <c r="DWU2" s="99"/>
      <c r="DWV2" s="100"/>
      <c r="DWW2" s="99"/>
      <c r="DWX2" s="100"/>
      <c r="DWY2" s="99"/>
      <c r="DWZ2" s="100"/>
      <c r="DXA2" s="99"/>
      <c r="DXB2" s="100"/>
      <c r="DXC2" s="99"/>
      <c r="DXD2" s="100"/>
      <c r="DXE2" s="99"/>
      <c r="DXF2" s="100"/>
      <c r="DXG2" s="99"/>
      <c r="DXH2" s="100"/>
      <c r="DXI2" s="99"/>
      <c r="DXJ2" s="100"/>
      <c r="DXK2" s="99"/>
      <c r="DXL2" s="100"/>
      <c r="DXM2" s="99"/>
      <c r="DXN2" s="100"/>
      <c r="DXO2" s="99"/>
      <c r="DXP2" s="100"/>
      <c r="DXQ2" s="99"/>
      <c r="DXR2" s="100"/>
      <c r="DXS2" s="99"/>
      <c r="DXT2" s="100"/>
      <c r="DXU2" s="99"/>
      <c r="DXV2" s="100"/>
      <c r="DXW2" s="99"/>
      <c r="DXX2" s="100"/>
      <c r="DXY2" s="99"/>
      <c r="DXZ2" s="100"/>
      <c r="DYA2" s="99"/>
      <c r="DYB2" s="100"/>
      <c r="DYC2" s="99"/>
      <c r="DYD2" s="100"/>
      <c r="DYE2" s="99"/>
      <c r="DYF2" s="100"/>
      <c r="DYG2" s="99"/>
      <c r="DYH2" s="100"/>
      <c r="DYI2" s="99"/>
      <c r="DYJ2" s="100"/>
      <c r="DYK2" s="99"/>
      <c r="DYL2" s="100"/>
      <c r="DYM2" s="99"/>
      <c r="DYN2" s="100"/>
      <c r="DYO2" s="99"/>
      <c r="DYP2" s="100"/>
      <c r="DYQ2" s="99"/>
      <c r="DYR2" s="100"/>
      <c r="DYS2" s="99"/>
      <c r="DYT2" s="100"/>
      <c r="DYU2" s="99"/>
      <c r="DYV2" s="100"/>
      <c r="DYW2" s="99"/>
      <c r="DYX2" s="100"/>
      <c r="DYY2" s="99"/>
      <c r="DYZ2" s="100"/>
      <c r="DZA2" s="99"/>
      <c r="DZB2" s="100"/>
      <c r="DZC2" s="99"/>
      <c r="DZD2" s="100"/>
      <c r="DZE2" s="99"/>
      <c r="DZF2" s="100"/>
      <c r="DZG2" s="99"/>
      <c r="DZH2" s="100"/>
      <c r="DZI2" s="99"/>
      <c r="DZJ2" s="100"/>
      <c r="DZK2" s="99"/>
      <c r="DZL2" s="100"/>
      <c r="DZM2" s="99"/>
      <c r="DZN2" s="100"/>
      <c r="DZO2" s="99"/>
      <c r="DZP2" s="100"/>
      <c r="DZQ2" s="99"/>
      <c r="DZR2" s="100"/>
      <c r="DZS2" s="99"/>
      <c r="DZT2" s="100"/>
      <c r="DZU2" s="99"/>
      <c r="DZV2" s="100"/>
      <c r="DZW2" s="99"/>
      <c r="DZX2" s="100"/>
      <c r="DZY2" s="99"/>
      <c r="DZZ2" s="100"/>
      <c r="EAA2" s="99"/>
      <c r="EAB2" s="100"/>
      <c r="EAC2" s="99"/>
      <c r="EAD2" s="100"/>
      <c r="EAE2" s="99"/>
      <c r="EAF2" s="100"/>
      <c r="EAG2" s="99"/>
      <c r="EAH2" s="100"/>
      <c r="EAI2" s="99"/>
      <c r="EAJ2" s="100"/>
      <c r="EAK2" s="99"/>
      <c r="EAL2" s="100"/>
      <c r="EAM2" s="99"/>
      <c r="EAN2" s="100"/>
      <c r="EAO2" s="99"/>
      <c r="EAP2" s="100"/>
      <c r="EAQ2" s="99"/>
      <c r="EAR2" s="100"/>
      <c r="EAS2" s="99"/>
      <c r="EAT2" s="100"/>
      <c r="EAU2" s="99"/>
      <c r="EAV2" s="100"/>
      <c r="EAW2" s="99"/>
      <c r="EAX2" s="100"/>
      <c r="EAY2" s="99"/>
      <c r="EAZ2" s="100"/>
      <c r="EBA2" s="99"/>
      <c r="EBB2" s="100"/>
      <c r="EBC2" s="99"/>
      <c r="EBD2" s="100"/>
      <c r="EBE2" s="99"/>
      <c r="EBF2" s="100"/>
      <c r="EBG2" s="99"/>
      <c r="EBH2" s="100"/>
      <c r="EBI2" s="99"/>
      <c r="EBJ2" s="100"/>
      <c r="EBK2" s="99"/>
      <c r="EBL2" s="100"/>
      <c r="EBM2" s="99"/>
      <c r="EBN2" s="100"/>
      <c r="EBO2" s="99"/>
      <c r="EBP2" s="100"/>
      <c r="EBQ2" s="99"/>
      <c r="EBR2" s="100"/>
      <c r="EBS2" s="99"/>
      <c r="EBT2" s="100"/>
      <c r="EBU2" s="99"/>
      <c r="EBV2" s="100"/>
      <c r="EBW2" s="99"/>
      <c r="EBX2" s="100"/>
      <c r="EBY2" s="99"/>
      <c r="EBZ2" s="100"/>
      <c r="ECA2" s="99"/>
      <c r="ECB2" s="100"/>
      <c r="ECC2" s="99"/>
      <c r="ECD2" s="100"/>
      <c r="ECE2" s="99"/>
      <c r="ECF2" s="100"/>
      <c r="ECG2" s="99"/>
      <c r="ECH2" s="100"/>
      <c r="ECI2" s="99"/>
      <c r="ECJ2" s="100"/>
      <c r="ECK2" s="99"/>
      <c r="ECL2" s="100"/>
      <c r="ECM2" s="99"/>
      <c r="ECN2" s="100"/>
      <c r="ECO2" s="99"/>
      <c r="ECP2" s="100"/>
      <c r="ECQ2" s="99"/>
      <c r="ECR2" s="100"/>
      <c r="ECS2" s="99"/>
      <c r="ECT2" s="100"/>
      <c r="ECU2" s="99"/>
      <c r="ECV2" s="100"/>
      <c r="ECW2" s="99"/>
      <c r="ECX2" s="100"/>
      <c r="ECY2" s="99"/>
      <c r="ECZ2" s="100"/>
      <c r="EDA2" s="99"/>
      <c r="EDB2" s="100"/>
      <c r="EDC2" s="99"/>
      <c r="EDD2" s="100"/>
      <c r="EDE2" s="99"/>
      <c r="EDF2" s="100"/>
      <c r="EDG2" s="99"/>
      <c r="EDH2" s="100"/>
      <c r="EDI2" s="99"/>
      <c r="EDJ2" s="100"/>
      <c r="EDK2" s="99"/>
      <c r="EDL2" s="100"/>
      <c r="EDM2" s="99"/>
      <c r="EDN2" s="100"/>
      <c r="EDO2" s="99"/>
      <c r="EDP2" s="100"/>
      <c r="EDQ2" s="99"/>
      <c r="EDR2" s="100"/>
      <c r="EDS2" s="99"/>
      <c r="EDT2" s="100"/>
      <c r="EDU2" s="99"/>
      <c r="EDV2" s="100"/>
      <c r="EDW2" s="99"/>
      <c r="EDX2" s="100"/>
      <c r="EDY2" s="99"/>
      <c r="EDZ2" s="100"/>
      <c r="EEA2" s="99"/>
      <c r="EEB2" s="100"/>
      <c r="EEC2" s="99"/>
      <c r="EED2" s="100"/>
      <c r="EEE2" s="99"/>
      <c r="EEF2" s="100"/>
      <c r="EEG2" s="99"/>
      <c r="EEH2" s="100"/>
      <c r="EEI2" s="99"/>
      <c r="EEJ2" s="100"/>
      <c r="EEK2" s="99"/>
      <c r="EEL2" s="100"/>
      <c r="EEM2" s="99"/>
      <c r="EEN2" s="100"/>
      <c r="EEO2" s="99"/>
      <c r="EEP2" s="100"/>
      <c r="EEQ2" s="99"/>
      <c r="EER2" s="100"/>
      <c r="EES2" s="99"/>
      <c r="EET2" s="100"/>
      <c r="EEU2" s="99"/>
      <c r="EEV2" s="100"/>
      <c r="EEW2" s="99"/>
      <c r="EEX2" s="100"/>
      <c r="EEY2" s="99"/>
      <c r="EEZ2" s="100"/>
      <c r="EFA2" s="99"/>
      <c r="EFB2" s="100"/>
      <c r="EFC2" s="99"/>
      <c r="EFD2" s="100"/>
      <c r="EFE2" s="99"/>
      <c r="EFF2" s="100"/>
      <c r="EFG2" s="99"/>
      <c r="EFH2" s="100"/>
      <c r="EFI2" s="99"/>
      <c r="EFJ2" s="100"/>
      <c r="EFK2" s="99"/>
      <c r="EFL2" s="100"/>
      <c r="EFM2" s="99"/>
      <c r="EFN2" s="100"/>
      <c r="EFO2" s="99"/>
      <c r="EFP2" s="100"/>
      <c r="EFQ2" s="99"/>
      <c r="EFR2" s="100"/>
      <c r="EFS2" s="99"/>
      <c r="EFT2" s="100"/>
      <c r="EFU2" s="99"/>
      <c r="EFV2" s="100"/>
      <c r="EFW2" s="99"/>
      <c r="EFX2" s="100"/>
      <c r="EFY2" s="99"/>
      <c r="EFZ2" s="100"/>
      <c r="EGA2" s="99"/>
      <c r="EGB2" s="100"/>
      <c r="EGC2" s="99"/>
      <c r="EGD2" s="100"/>
      <c r="EGE2" s="99"/>
      <c r="EGF2" s="100"/>
      <c r="EGG2" s="99"/>
      <c r="EGH2" s="100"/>
      <c r="EGI2" s="99"/>
      <c r="EGJ2" s="100"/>
      <c r="EGK2" s="99"/>
      <c r="EGL2" s="100"/>
      <c r="EGM2" s="99"/>
      <c r="EGN2" s="100"/>
      <c r="EGO2" s="99"/>
      <c r="EGP2" s="100"/>
      <c r="EGQ2" s="99"/>
      <c r="EGR2" s="100"/>
      <c r="EGS2" s="99"/>
      <c r="EGT2" s="100"/>
      <c r="EGU2" s="99"/>
      <c r="EGV2" s="100"/>
      <c r="EGW2" s="99"/>
      <c r="EGX2" s="100"/>
      <c r="EGY2" s="99"/>
      <c r="EGZ2" s="100"/>
      <c r="EHA2" s="99"/>
      <c r="EHB2" s="100"/>
      <c r="EHC2" s="99"/>
      <c r="EHD2" s="100"/>
      <c r="EHE2" s="99"/>
      <c r="EHF2" s="100"/>
      <c r="EHG2" s="99"/>
      <c r="EHH2" s="100"/>
      <c r="EHI2" s="99"/>
      <c r="EHJ2" s="100"/>
      <c r="EHK2" s="99"/>
      <c r="EHL2" s="100"/>
      <c r="EHM2" s="99"/>
      <c r="EHN2" s="100"/>
      <c r="EHO2" s="99"/>
      <c r="EHP2" s="100"/>
      <c r="EHQ2" s="99"/>
      <c r="EHR2" s="100"/>
      <c r="EHS2" s="99"/>
      <c r="EHT2" s="100"/>
      <c r="EHU2" s="99"/>
      <c r="EHV2" s="100"/>
      <c r="EHW2" s="99"/>
      <c r="EHX2" s="100"/>
      <c r="EHY2" s="99"/>
      <c r="EHZ2" s="100"/>
      <c r="EIA2" s="99"/>
      <c r="EIB2" s="100"/>
      <c r="EIC2" s="99"/>
      <c r="EID2" s="100"/>
      <c r="EIE2" s="99"/>
      <c r="EIF2" s="100"/>
      <c r="EIG2" s="99"/>
      <c r="EIH2" s="100"/>
      <c r="EII2" s="99"/>
      <c r="EIJ2" s="100"/>
      <c r="EIK2" s="99"/>
      <c r="EIL2" s="100"/>
      <c r="EIM2" s="99"/>
      <c r="EIN2" s="100"/>
      <c r="EIO2" s="99"/>
      <c r="EIP2" s="100"/>
      <c r="EIQ2" s="99"/>
      <c r="EIR2" s="100"/>
      <c r="EIS2" s="99"/>
      <c r="EIT2" s="100"/>
      <c r="EIU2" s="99"/>
      <c r="EIV2" s="100"/>
      <c r="EIW2" s="99"/>
      <c r="EIX2" s="100"/>
      <c r="EIY2" s="99"/>
      <c r="EIZ2" s="100"/>
      <c r="EJA2" s="99"/>
      <c r="EJB2" s="100"/>
      <c r="EJC2" s="99"/>
      <c r="EJD2" s="100"/>
      <c r="EJE2" s="99"/>
      <c r="EJF2" s="100"/>
      <c r="EJG2" s="99"/>
      <c r="EJH2" s="100"/>
      <c r="EJI2" s="99"/>
      <c r="EJJ2" s="100"/>
      <c r="EJK2" s="99"/>
      <c r="EJL2" s="100"/>
      <c r="EJM2" s="99"/>
      <c r="EJN2" s="100"/>
      <c r="EJO2" s="99"/>
      <c r="EJP2" s="100"/>
      <c r="EJQ2" s="99"/>
      <c r="EJR2" s="100"/>
      <c r="EJS2" s="99"/>
      <c r="EJT2" s="100"/>
      <c r="EJU2" s="99"/>
      <c r="EJV2" s="100"/>
      <c r="EJW2" s="99"/>
      <c r="EJX2" s="100"/>
      <c r="EJY2" s="99"/>
      <c r="EJZ2" s="100"/>
      <c r="EKA2" s="99"/>
      <c r="EKB2" s="100"/>
      <c r="EKC2" s="99"/>
      <c r="EKD2" s="100"/>
      <c r="EKE2" s="99"/>
      <c r="EKF2" s="100"/>
      <c r="EKG2" s="99"/>
      <c r="EKH2" s="100"/>
      <c r="EKI2" s="99"/>
      <c r="EKJ2" s="100"/>
      <c r="EKK2" s="99"/>
      <c r="EKL2" s="100"/>
      <c r="EKM2" s="99"/>
      <c r="EKN2" s="100"/>
      <c r="EKO2" s="99"/>
      <c r="EKP2" s="100"/>
      <c r="EKQ2" s="99"/>
      <c r="EKR2" s="100"/>
      <c r="EKS2" s="99"/>
      <c r="EKT2" s="100"/>
      <c r="EKU2" s="99"/>
      <c r="EKV2" s="100"/>
      <c r="EKW2" s="99"/>
      <c r="EKX2" s="100"/>
      <c r="EKY2" s="99"/>
      <c r="EKZ2" s="100"/>
      <c r="ELA2" s="99"/>
      <c r="ELB2" s="100"/>
      <c r="ELC2" s="99"/>
      <c r="ELD2" s="100"/>
      <c r="ELE2" s="99"/>
      <c r="ELF2" s="100"/>
      <c r="ELG2" s="99"/>
      <c r="ELH2" s="100"/>
      <c r="ELI2" s="99"/>
      <c r="ELJ2" s="100"/>
      <c r="ELK2" s="99"/>
      <c r="ELL2" s="100"/>
      <c r="ELM2" s="99"/>
      <c r="ELN2" s="100"/>
      <c r="ELO2" s="99"/>
      <c r="ELP2" s="100"/>
      <c r="ELQ2" s="99"/>
      <c r="ELR2" s="100"/>
      <c r="ELS2" s="99"/>
      <c r="ELT2" s="100"/>
      <c r="ELU2" s="99"/>
      <c r="ELV2" s="100"/>
      <c r="ELW2" s="99"/>
      <c r="ELX2" s="100"/>
      <c r="ELY2" s="99"/>
      <c r="ELZ2" s="100"/>
      <c r="EMA2" s="99"/>
      <c r="EMB2" s="100"/>
      <c r="EMC2" s="99"/>
      <c r="EMD2" s="100"/>
      <c r="EME2" s="99"/>
      <c r="EMF2" s="100"/>
      <c r="EMG2" s="99"/>
      <c r="EMH2" s="100"/>
      <c r="EMI2" s="99"/>
      <c r="EMJ2" s="100"/>
      <c r="EMK2" s="99"/>
      <c r="EML2" s="100"/>
      <c r="EMM2" s="99"/>
      <c r="EMN2" s="100"/>
      <c r="EMO2" s="99"/>
      <c r="EMP2" s="100"/>
      <c r="EMQ2" s="99"/>
      <c r="EMR2" s="100"/>
      <c r="EMS2" s="99"/>
      <c r="EMT2" s="100"/>
      <c r="EMU2" s="99"/>
      <c r="EMV2" s="100"/>
      <c r="EMW2" s="99"/>
      <c r="EMX2" s="100"/>
      <c r="EMY2" s="99"/>
      <c r="EMZ2" s="100"/>
      <c r="ENA2" s="99"/>
      <c r="ENB2" s="100"/>
      <c r="ENC2" s="99"/>
      <c r="END2" s="100"/>
      <c r="ENE2" s="99"/>
      <c r="ENF2" s="100"/>
      <c r="ENG2" s="99"/>
      <c r="ENH2" s="100"/>
      <c r="ENI2" s="99"/>
      <c r="ENJ2" s="100"/>
      <c r="ENK2" s="99"/>
      <c r="ENL2" s="100"/>
      <c r="ENM2" s="99"/>
      <c r="ENN2" s="100"/>
      <c r="ENO2" s="99"/>
      <c r="ENP2" s="100"/>
      <c r="ENQ2" s="99"/>
      <c r="ENR2" s="100"/>
      <c r="ENS2" s="99"/>
      <c r="ENT2" s="100"/>
      <c r="ENU2" s="99"/>
      <c r="ENV2" s="100"/>
      <c r="ENW2" s="99"/>
      <c r="ENX2" s="100"/>
      <c r="ENY2" s="99"/>
      <c r="ENZ2" s="100"/>
      <c r="EOA2" s="99"/>
      <c r="EOB2" s="100"/>
      <c r="EOC2" s="99"/>
      <c r="EOD2" s="100"/>
      <c r="EOE2" s="99"/>
      <c r="EOF2" s="100"/>
      <c r="EOG2" s="99"/>
      <c r="EOH2" s="100"/>
      <c r="EOI2" s="99"/>
      <c r="EOJ2" s="100"/>
      <c r="EOK2" s="99"/>
      <c r="EOL2" s="100"/>
      <c r="EOM2" s="99"/>
      <c r="EON2" s="100"/>
      <c r="EOO2" s="99"/>
      <c r="EOP2" s="100"/>
      <c r="EOQ2" s="99"/>
      <c r="EOR2" s="100"/>
      <c r="EOS2" s="99"/>
      <c r="EOT2" s="100"/>
      <c r="EOU2" s="99"/>
      <c r="EOV2" s="100"/>
      <c r="EOW2" s="99"/>
      <c r="EOX2" s="100"/>
      <c r="EOY2" s="99"/>
      <c r="EOZ2" s="100"/>
      <c r="EPA2" s="99"/>
      <c r="EPB2" s="100"/>
      <c r="EPC2" s="99"/>
      <c r="EPD2" s="100"/>
      <c r="EPE2" s="99"/>
      <c r="EPF2" s="100"/>
      <c r="EPG2" s="99"/>
      <c r="EPH2" s="100"/>
      <c r="EPI2" s="99"/>
      <c r="EPJ2" s="100"/>
      <c r="EPK2" s="99"/>
      <c r="EPL2" s="100"/>
      <c r="EPM2" s="99"/>
      <c r="EPN2" s="100"/>
      <c r="EPO2" s="99"/>
      <c r="EPP2" s="100"/>
      <c r="EPQ2" s="99"/>
      <c r="EPR2" s="100"/>
      <c r="EPS2" s="99"/>
      <c r="EPT2" s="100"/>
      <c r="EPU2" s="99"/>
      <c r="EPV2" s="100"/>
      <c r="EPW2" s="99"/>
      <c r="EPX2" s="100"/>
      <c r="EPY2" s="99"/>
      <c r="EPZ2" s="100"/>
      <c r="EQA2" s="99"/>
      <c r="EQB2" s="100"/>
      <c r="EQC2" s="99"/>
      <c r="EQD2" s="100"/>
      <c r="EQE2" s="99"/>
      <c r="EQF2" s="100"/>
      <c r="EQG2" s="99"/>
      <c r="EQH2" s="100"/>
      <c r="EQI2" s="99"/>
      <c r="EQJ2" s="100"/>
      <c r="EQK2" s="99"/>
      <c r="EQL2" s="100"/>
      <c r="EQM2" s="99"/>
      <c r="EQN2" s="100"/>
      <c r="EQO2" s="99"/>
      <c r="EQP2" s="100"/>
      <c r="EQQ2" s="99"/>
      <c r="EQR2" s="100"/>
      <c r="EQS2" s="99"/>
      <c r="EQT2" s="100"/>
      <c r="EQU2" s="99"/>
      <c r="EQV2" s="100"/>
      <c r="EQW2" s="99"/>
      <c r="EQX2" s="100"/>
      <c r="EQY2" s="99"/>
      <c r="EQZ2" s="100"/>
      <c r="ERA2" s="99"/>
      <c r="ERB2" s="100"/>
      <c r="ERC2" s="99"/>
      <c r="ERD2" s="100"/>
      <c r="ERE2" s="99"/>
      <c r="ERF2" s="100"/>
      <c r="ERG2" s="99"/>
      <c r="ERH2" s="100"/>
      <c r="ERI2" s="99"/>
      <c r="ERJ2" s="100"/>
      <c r="ERK2" s="99"/>
      <c r="ERL2" s="100"/>
      <c r="ERM2" s="99"/>
      <c r="ERN2" s="100"/>
      <c r="ERO2" s="99"/>
      <c r="ERP2" s="100"/>
      <c r="ERQ2" s="99"/>
      <c r="ERR2" s="100"/>
      <c r="ERS2" s="99"/>
      <c r="ERT2" s="100"/>
      <c r="ERU2" s="99"/>
      <c r="ERV2" s="100"/>
      <c r="ERW2" s="99"/>
      <c r="ERX2" s="100"/>
      <c r="ERY2" s="99"/>
      <c r="ERZ2" s="100"/>
      <c r="ESA2" s="99"/>
      <c r="ESB2" s="100"/>
      <c r="ESC2" s="99"/>
      <c r="ESD2" s="100"/>
      <c r="ESE2" s="99"/>
      <c r="ESF2" s="100"/>
      <c r="ESG2" s="99"/>
      <c r="ESH2" s="100"/>
      <c r="ESI2" s="99"/>
      <c r="ESJ2" s="100"/>
      <c r="ESK2" s="99"/>
      <c r="ESL2" s="100"/>
      <c r="ESM2" s="99"/>
      <c r="ESN2" s="100"/>
      <c r="ESO2" s="99"/>
      <c r="ESP2" s="100"/>
      <c r="ESQ2" s="99"/>
      <c r="ESR2" s="100"/>
      <c r="ESS2" s="99"/>
      <c r="EST2" s="100"/>
      <c r="ESU2" s="99"/>
      <c r="ESV2" s="100"/>
      <c r="ESW2" s="99"/>
      <c r="ESX2" s="100"/>
      <c r="ESY2" s="99"/>
      <c r="ESZ2" s="100"/>
      <c r="ETA2" s="99"/>
      <c r="ETB2" s="100"/>
      <c r="ETC2" s="99"/>
      <c r="ETD2" s="100"/>
      <c r="ETE2" s="99"/>
      <c r="ETF2" s="100"/>
      <c r="ETG2" s="99"/>
      <c r="ETH2" s="100"/>
      <c r="ETI2" s="99"/>
      <c r="ETJ2" s="100"/>
      <c r="ETK2" s="99"/>
      <c r="ETL2" s="100"/>
      <c r="ETM2" s="99"/>
      <c r="ETN2" s="100"/>
      <c r="ETO2" s="99"/>
      <c r="ETP2" s="100"/>
      <c r="ETQ2" s="99"/>
      <c r="ETR2" s="100"/>
      <c r="ETS2" s="99"/>
      <c r="ETT2" s="100"/>
      <c r="ETU2" s="99"/>
      <c r="ETV2" s="100"/>
      <c r="ETW2" s="99"/>
      <c r="ETX2" s="100"/>
      <c r="ETY2" s="99"/>
      <c r="ETZ2" s="100"/>
      <c r="EUA2" s="99"/>
      <c r="EUB2" s="100"/>
      <c r="EUC2" s="99"/>
      <c r="EUD2" s="100"/>
      <c r="EUE2" s="99"/>
      <c r="EUF2" s="100"/>
      <c r="EUG2" s="99"/>
      <c r="EUH2" s="100"/>
      <c r="EUI2" s="99"/>
      <c r="EUJ2" s="100"/>
      <c r="EUK2" s="99"/>
      <c r="EUL2" s="100"/>
      <c r="EUM2" s="99"/>
      <c r="EUN2" s="100"/>
      <c r="EUO2" s="99"/>
      <c r="EUP2" s="100"/>
      <c r="EUQ2" s="99"/>
      <c r="EUR2" s="100"/>
      <c r="EUS2" s="99"/>
      <c r="EUT2" s="100"/>
      <c r="EUU2" s="99"/>
      <c r="EUV2" s="100"/>
      <c r="EUW2" s="99"/>
      <c r="EUX2" s="100"/>
      <c r="EUY2" s="99"/>
      <c r="EUZ2" s="100"/>
      <c r="EVA2" s="99"/>
      <c r="EVB2" s="100"/>
      <c r="EVC2" s="99"/>
      <c r="EVD2" s="100"/>
      <c r="EVE2" s="99"/>
      <c r="EVF2" s="100"/>
      <c r="EVG2" s="99"/>
      <c r="EVH2" s="100"/>
      <c r="EVI2" s="99"/>
      <c r="EVJ2" s="100"/>
      <c r="EVK2" s="99"/>
      <c r="EVL2" s="100"/>
      <c r="EVM2" s="99"/>
      <c r="EVN2" s="100"/>
      <c r="EVO2" s="99"/>
      <c r="EVP2" s="100"/>
      <c r="EVQ2" s="99"/>
      <c r="EVR2" s="100"/>
      <c r="EVS2" s="99"/>
      <c r="EVT2" s="100"/>
      <c r="EVU2" s="99"/>
      <c r="EVV2" s="100"/>
      <c r="EVW2" s="99"/>
      <c r="EVX2" s="100"/>
      <c r="EVY2" s="99"/>
      <c r="EVZ2" s="100"/>
      <c r="EWA2" s="99"/>
      <c r="EWB2" s="100"/>
      <c r="EWC2" s="99"/>
      <c r="EWD2" s="100"/>
      <c r="EWE2" s="99"/>
      <c r="EWF2" s="100"/>
      <c r="EWG2" s="99"/>
      <c r="EWH2" s="100"/>
      <c r="EWI2" s="99"/>
      <c r="EWJ2" s="100"/>
      <c r="EWK2" s="99"/>
      <c r="EWL2" s="100"/>
      <c r="EWM2" s="99"/>
      <c r="EWN2" s="100"/>
      <c r="EWO2" s="99"/>
      <c r="EWP2" s="100"/>
      <c r="EWQ2" s="99"/>
      <c r="EWR2" s="100"/>
      <c r="EWS2" s="99"/>
      <c r="EWT2" s="100"/>
      <c r="EWU2" s="99"/>
      <c r="EWV2" s="100"/>
      <c r="EWW2" s="99"/>
      <c r="EWX2" s="100"/>
      <c r="EWY2" s="99"/>
      <c r="EWZ2" s="100"/>
      <c r="EXA2" s="99"/>
      <c r="EXB2" s="100"/>
      <c r="EXC2" s="99"/>
      <c r="EXD2" s="100"/>
      <c r="EXE2" s="99"/>
      <c r="EXF2" s="100"/>
      <c r="EXG2" s="99"/>
      <c r="EXH2" s="100"/>
      <c r="EXI2" s="99"/>
      <c r="EXJ2" s="100"/>
      <c r="EXK2" s="99"/>
      <c r="EXL2" s="100"/>
      <c r="EXM2" s="99"/>
      <c r="EXN2" s="100"/>
      <c r="EXO2" s="99"/>
      <c r="EXP2" s="100"/>
      <c r="EXQ2" s="99"/>
      <c r="EXR2" s="100"/>
      <c r="EXS2" s="99"/>
      <c r="EXT2" s="100"/>
      <c r="EXU2" s="99"/>
      <c r="EXV2" s="100"/>
      <c r="EXW2" s="99"/>
      <c r="EXX2" s="100"/>
      <c r="EXY2" s="99"/>
      <c r="EXZ2" s="100"/>
      <c r="EYA2" s="99"/>
      <c r="EYB2" s="100"/>
      <c r="EYC2" s="99"/>
      <c r="EYD2" s="100"/>
      <c r="EYE2" s="99"/>
      <c r="EYF2" s="100"/>
      <c r="EYG2" s="99"/>
      <c r="EYH2" s="100"/>
      <c r="EYI2" s="99"/>
      <c r="EYJ2" s="100"/>
      <c r="EYK2" s="99"/>
      <c r="EYL2" s="100"/>
      <c r="EYM2" s="99"/>
      <c r="EYN2" s="100"/>
      <c r="EYO2" s="99"/>
      <c r="EYP2" s="100"/>
      <c r="EYQ2" s="99"/>
      <c r="EYR2" s="100"/>
      <c r="EYS2" s="99"/>
      <c r="EYT2" s="100"/>
      <c r="EYU2" s="99"/>
      <c r="EYV2" s="100"/>
      <c r="EYW2" s="99"/>
      <c r="EYX2" s="100"/>
      <c r="EYY2" s="99"/>
      <c r="EYZ2" s="100"/>
      <c r="EZA2" s="99"/>
      <c r="EZB2" s="100"/>
      <c r="EZC2" s="99"/>
      <c r="EZD2" s="100"/>
      <c r="EZE2" s="99"/>
      <c r="EZF2" s="100"/>
      <c r="EZG2" s="99"/>
      <c r="EZH2" s="100"/>
      <c r="EZI2" s="99"/>
      <c r="EZJ2" s="100"/>
      <c r="EZK2" s="99"/>
      <c r="EZL2" s="100"/>
      <c r="EZM2" s="99"/>
      <c r="EZN2" s="100"/>
      <c r="EZO2" s="99"/>
      <c r="EZP2" s="100"/>
      <c r="EZQ2" s="99"/>
      <c r="EZR2" s="100"/>
      <c r="EZS2" s="99"/>
      <c r="EZT2" s="100"/>
      <c r="EZU2" s="99"/>
      <c r="EZV2" s="100"/>
      <c r="EZW2" s="99"/>
      <c r="EZX2" s="100"/>
      <c r="EZY2" s="99"/>
      <c r="EZZ2" s="100"/>
      <c r="FAA2" s="99"/>
      <c r="FAB2" s="100"/>
      <c r="FAC2" s="99"/>
      <c r="FAD2" s="100"/>
      <c r="FAE2" s="99"/>
      <c r="FAF2" s="100"/>
      <c r="FAG2" s="99"/>
      <c r="FAH2" s="100"/>
      <c r="FAI2" s="99"/>
      <c r="FAJ2" s="100"/>
      <c r="FAK2" s="99"/>
      <c r="FAL2" s="100"/>
      <c r="FAM2" s="99"/>
      <c r="FAN2" s="100"/>
      <c r="FAO2" s="99"/>
      <c r="FAP2" s="100"/>
      <c r="FAQ2" s="99"/>
      <c r="FAR2" s="100"/>
      <c r="FAS2" s="99"/>
      <c r="FAT2" s="100"/>
      <c r="FAU2" s="99"/>
      <c r="FAV2" s="100"/>
      <c r="FAW2" s="99"/>
      <c r="FAX2" s="100"/>
      <c r="FAY2" s="99"/>
      <c r="FAZ2" s="100"/>
      <c r="FBA2" s="99"/>
      <c r="FBB2" s="100"/>
      <c r="FBC2" s="99"/>
      <c r="FBD2" s="100"/>
      <c r="FBE2" s="99"/>
      <c r="FBF2" s="100"/>
      <c r="FBG2" s="99"/>
      <c r="FBH2" s="100"/>
      <c r="FBI2" s="99"/>
      <c r="FBJ2" s="100"/>
      <c r="FBK2" s="99"/>
      <c r="FBL2" s="100"/>
      <c r="FBM2" s="99"/>
      <c r="FBN2" s="100"/>
      <c r="FBO2" s="99"/>
      <c r="FBP2" s="100"/>
      <c r="FBQ2" s="99"/>
      <c r="FBR2" s="100"/>
      <c r="FBS2" s="99"/>
      <c r="FBT2" s="100"/>
      <c r="FBU2" s="99"/>
      <c r="FBV2" s="100"/>
      <c r="FBW2" s="99"/>
      <c r="FBX2" s="100"/>
      <c r="FBY2" s="99"/>
      <c r="FBZ2" s="100"/>
      <c r="FCA2" s="99"/>
      <c r="FCB2" s="100"/>
      <c r="FCC2" s="99"/>
      <c r="FCD2" s="100"/>
      <c r="FCE2" s="99"/>
      <c r="FCF2" s="100"/>
      <c r="FCG2" s="99"/>
      <c r="FCH2" s="100"/>
      <c r="FCI2" s="99"/>
      <c r="FCJ2" s="100"/>
      <c r="FCK2" s="99"/>
      <c r="FCL2" s="100"/>
      <c r="FCM2" s="99"/>
      <c r="FCN2" s="100"/>
      <c r="FCO2" s="99"/>
      <c r="FCP2" s="100"/>
      <c r="FCQ2" s="99"/>
      <c r="FCR2" s="100"/>
      <c r="FCS2" s="99"/>
      <c r="FCT2" s="100"/>
      <c r="FCU2" s="99"/>
      <c r="FCV2" s="100"/>
      <c r="FCW2" s="99"/>
      <c r="FCX2" s="100"/>
      <c r="FCY2" s="99"/>
      <c r="FCZ2" s="100"/>
      <c r="FDA2" s="99"/>
      <c r="FDB2" s="100"/>
      <c r="FDC2" s="99"/>
      <c r="FDD2" s="100"/>
      <c r="FDE2" s="99"/>
      <c r="FDF2" s="100"/>
      <c r="FDG2" s="99"/>
      <c r="FDH2" s="100"/>
      <c r="FDI2" s="99"/>
      <c r="FDJ2" s="100"/>
      <c r="FDK2" s="99"/>
      <c r="FDL2" s="100"/>
      <c r="FDM2" s="99"/>
      <c r="FDN2" s="100"/>
      <c r="FDO2" s="99"/>
      <c r="FDP2" s="100"/>
      <c r="FDQ2" s="99"/>
      <c r="FDR2" s="100"/>
      <c r="FDS2" s="99"/>
      <c r="FDT2" s="100"/>
      <c r="FDU2" s="99"/>
      <c r="FDV2" s="100"/>
      <c r="FDW2" s="99"/>
      <c r="FDX2" s="100"/>
      <c r="FDY2" s="99"/>
      <c r="FDZ2" s="100"/>
      <c r="FEA2" s="99"/>
      <c r="FEB2" s="100"/>
      <c r="FEC2" s="99"/>
      <c r="FED2" s="100"/>
      <c r="FEE2" s="99"/>
      <c r="FEF2" s="100"/>
      <c r="FEG2" s="99"/>
      <c r="FEH2" s="100"/>
      <c r="FEI2" s="99"/>
      <c r="FEJ2" s="100"/>
      <c r="FEK2" s="99"/>
      <c r="FEL2" s="100"/>
      <c r="FEM2" s="99"/>
      <c r="FEN2" s="100"/>
      <c r="FEO2" s="99"/>
      <c r="FEP2" s="100"/>
      <c r="FEQ2" s="99"/>
      <c r="FER2" s="100"/>
      <c r="FES2" s="99"/>
      <c r="FET2" s="100"/>
      <c r="FEU2" s="99"/>
      <c r="FEV2" s="100"/>
      <c r="FEW2" s="99"/>
      <c r="FEX2" s="100"/>
      <c r="FEY2" s="99"/>
      <c r="FEZ2" s="100"/>
      <c r="FFA2" s="99"/>
      <c r="FFB2" s="100"/>
      <c r="FFC2" s="99"/>
      <c r="FFD2" s="100"/>
      <c r="FFE2" s="99"/>
      <c r="FFF2" s="100"/>
      <c r="FFG2" s="99"/>
      <c r="FFH2" s="100"/>
      <c r="FFI2" s="99"/>
      <c r="FFJ2" s="100"/>
      <c r="FFK2" s="99"/>
      <c r="FFL2" s="100"/>
      <c r="FFM2" s="99"/>
      <c r="FFN2" s="100"/>
      <c r="FFO2" s="99"/>
      <c r="FFP2" s="100"/>
      <c r="FFQ2" s="99"/>
      <c r="FFR2" s="100"/>
      <c r="FFS2" s="99"/>
      <c r="FFT2" s="100"/>
      <c r="FFU2" s="99"/>
      <c r="FFV2" s="100"/>
      <c r="FFW2" s="99"/>
      <c r="FFX2" s="100"/>
      <c r="FFY2" s="99"/>
      <c r="FFZ2" s="100"/>
      <c r="FGA2" s="99"/>
      <c r="FGB2" s="100"/>
      <c r="FGC2" s="99"/>
      <c r="FGD2" s="100"/>
      <c r="FGE2" s="99"/>
      <c r="FGF2" s="100"/>
      <c r="FGG2" s="99"/>
      <c r="FGH2" s="100"/>
      <c r="FGI2" s="99"/>
      <c r="FGJ2" s="100"/>
      <c r="FGK2" s="99"/>
      <c r="FGL2" s="100"/>
      <c r="FGM2" s="99"/>
      <c r="FGN2" s="100"/>
      <c r="FGO2" s="99"/>
      <c r="FGP2" s="100"/>
      <c r="FGQ2" s="99"/>
      <c r="FGR2" s="100"/>
      <c r="FGS2" s="99"/>
      <c r="FGT2" s="100"/>
      <c r="FGU2" s="99"/>
      <c r="FGV2" s="100"/>
      <c r="FGW2" s="99"/>
      <c r="FGX2" s="100"/>
      <c r="FGY2" s="99"/>
      <c r="FGZ2" s="100"/>
      <c r="FHA2" s="99"/>
      <c r="FHB2" s="100"/>
      <c r="FHC2" s="99"/>
      <c r="FHD2" s="100"/>
      <c r="FHE2" s="99"/>
      <c r="FHF2" s="100"/>
      <c r="FHG2" s="99"/>
      <c r="FHH2" s="100"/>
      <c r="FHI2" s="99"/>
      <c r="FHJ2" s="100"/>
      <c r="FHK2" s="99"/>
      <c r="FHL2" s="100"/>
      <c r="FHM2" s="99"/>
      <c r="FHN2" s="100"/>
      <c r="FHO2" s="99"/>
      <c r="FHP2" s="100"/>
      <c r="FHQ2" s="99"/>
      <c r="FHR2" s="100"/>
      <c r="FHS2" s="99"/>
      <c r="FHT2" s="100"/>
      <c r="FHU2" s="99"/>
      <c r="FHV2" s="100"/>
      <c r="FHW2" s="99"/>
      <c r="FHX2" s="100"/>
      <c r="FHY2" s="99"/>
      <c r="FHZ2" s="100"/>
      <c r="FIA2" s="99"/>
      <c r="FIB2" s="100"/>
      <c r="FIC2" s="99"/>
      <c r="FID2" s="100"/>
      <c r="FIE2" s="99"/>
      <c r="FIF2" s="100"/>
      <c r="FIG2" s="99"/>
      <c r="FIH2" s="100"/>
      <c r="FII2" s="99"/>
      <c r="FIJ2" s="100"/>
      <c r="FIK2" s="99"/>
      <c r="FIL2" s="100"/>
      <c r="FIM2" s="99"/>
      <c r="FIN2" s="100"/>
      <c r="FIO2" s="99"/>
      <c r="FIP2" s="100"/>
      <c r="FIQ2" s="99"/>
      <c r="FIR2" s="100"/>
      <c r="FIS2" s="99"/>
      <c r="FIT2" s="100"/>
      <c r="FIU2" s="99"/>
      <c r="FIV2" s="100"/>
      <c r="FIW2" s="99"/>
      <c r="FIX2" s="100"/>
      <c r="FIY2" s="99"/>
      <c r="FIZ2" s="100"/>
      <c r="FJA2" s="99"/>
      <c r="FJB2" s="100"/>
      <c r="FJC2" s="99"/>
      <c r="FJD2" s="100"/>
      <c r="FJE2" s="99"/>
      <c r="FJF2" s="100"/>
      <c r="FJG2" s="99"/>
      <c r="FJH2" s="100"/>
      <c r="FJI2" s="99"/>
      <c r="FJJ2" s="100"/>
      <c r="FJK2" s="99"/>
      <c r="FJL2" s="100"/>
      <c r="FJM2" s="99"/>
      <c r="FJN2" s="100"/>
      <c r="FJO2" s="99"/>
      <c r="FJP2" s="100"/>
      <c r="FJQ2" s="99"/>
      <c r="FJR2" s="100"/>
      <c r="FJS2" s="99"/>
      <c r="FJT2" s="100"/>
      <c r="FJU2" s="99"/>
      <c r="FJV2" s="100"/>
      <c r="FJW2" s="99"/>
      <c r="FJX2" s="100"/>
      <c r="FJY2" s="99"/>
      <c r="FJZ2" s="100"/>
      <c r="FKA2" s="99"/>
      <c r="FKB2" s="100"/>
      <c r="FKC2" s="99"/>
      <c r="FKD2" s="100"/>
      <c r="FKE2" s="99"/>
      <c r="FKF2" s="100"/>
      <c r="FKG2" s="99"/>
      <c r="FKH2" s="100"/>
      <c r="FKI2" s="99"/>
      <c r="FKJ2" s="100"/>
      <c r="FKK2" s="99"/>
      <c r="FKL2" s="100"/>
      <c r="FKM2" s="99"/>
      <c r="FKN2" s="100"/>
      <c r="FKO2" s="99"/>
      <c r="FKP2" s="100"/>
      <c r="FKQ2" s="99"/>
      <c r="FKR2" s="100"/>
      <c r="FKS2" s="99"/>
      <c r="FKT2" s="100"/>
      <c r="FKU2" s="99"/>
      <c r="FKV2" s="100"/>
      <c r="FKW2" s="99"/>
      <c r="FKX2" s="100"/>
      <c r="FKY2" s="99"/>
      <c r="FKZ2" s="100"/>
      <c r="FLA2" s="99"/>
      <c r="FLB2" s="100"/>
      <c r="FLC2" s="99"/>
      <c r="FLD2" s="100"/>
      <c r="FLE2" s="99"/>
      <c r="FLF2" s="100"/>
      <c r="FLG2" s="99"/>
      <c r="FLH2" s="100"/>
      <c r="FLI2" s="99"/>
      <c r="FLJ2" s="100"/>
      <c r="FLK2" s="99"/>
      <c r="FLL2" s="100"/>
      <c r="FLM2" s="99"/>
      <c r="FLN2" s="100"/>
      <c r="FLO2" s="99"/>
      <c r="FLP2" s="100"/>
      <c r="FLQ2" s="99"/>
      <c r="FLR2" s="100"/>
      <c r="FLS2" s="99"/>
      <c r="FLT2" s="100"/>
      <c r="FLU2" s="99"/>
      <c r="FLV2" s="100"/>
      <c r="FLW2" s="99"/>
      <c r="FLX2" s="100"/>
      <c r="FLY2" s="99"/>
      <c r="FLZ2" s="100"/>
      <c r="FMA2" s="99"/>
      <c r="FMB2" s="100"/>
      <c r="FMC2" s="99"/>
      <c r="FMD2" s="100"/>
      <c r="FME2" s="99"/>
      <c r="FMF2" s="100"/>
      <c r="FMG2" s="99"/>
      <c r="FMH2" s="100"/>
      <c r="FMI2" s="99"/>
      <c r="FMJ2" s="100"/>
      <c r="FMK2" s="99"/>
      <c r="FML2" s="100"/>
      <c r="FMM2" s="99"/>
      <c r="FMN2" s="100"/>
      <c r="FMO2" s="99"/>
      <c r="FMP2" s="100"/>
      <c r="FMQ2" s="99"/>
      <c r="FMR2" s="100"/>
      <c r="FMS2" s="99"/>
      <c r="FMT2" s="100"/>
      <c r="FMU2" s="99"/>
      <c r="FMV2" s="100"/>
      <c r="FMW2" s="99"/>
      <c r="FMX2" s="100"/>
      <c r="FMY2" s="99"/>
      <c r="FMZ2" s="100"/>
      <c r="FNA2" s="99"/>
      <c r="FNB2" s="100"/>
      <c r="FNC2" s="99"/>
      <c r="FND2" s="100"/>
      <c r="FNE2" s="99"/>
      <c r="FNF2" s="100"/>
      <c r="FNG2" s="99"/>
      <c r="FNH2" s="100"/>
      <c r="FNI2" s="99"/>
      <c r="FNJ2" s="100"/>
      <c r="FNK2" s="99"/>
      <c r="FNL2" s="100"/>
      <c r="FNM2" s="99"/>
      <c r="FNN2" s="100"/>
      <c r="FNO2" s="99"/>
      <c r="FNP2" s="100"/>
      <c r="FNQ2" s="99"/>
      <c r="FNR2" s="100"/>
      <c r="FNS2" s="99"/>
      <c r="FNT2" s="100"/>
      <c r="FNU2" s="99"/>
      <c r="FNV2" s="100"/>
      <c r="FNW2" s="99"/>
      <c r="FNX2" s="100"/>
      <c r="FNY2" s="99"/>
      <c r="FNZ2" s="100"/>
      <c r="FOA2" s="99"/>
      <c r="FOB2" s="100"/>
      <c r="FOC2" s="99"/>
      <c r="FOD2" s="100"/>
      <c r="FOE2" s="99"/>
      <c r="FOF2" s="100"/>
      <c r="FOG2" s="99"/>
      <c r="FOH2" s="100"/>
      <c r="FOI2" s="99"/>
      <c r="FOJ2" s="100"/>
      <c r="FOK2" s="99"/>
      <c r="FOL2" s="100"/>
      <c r="FOM2" s="99"/>
      <c r="FON2" s="100"/>
      <c r="FOO2" s="99"/>
      <c r="FOP2" s="100"/>
      <c r="FOQ2" s="99"/>
      <c r="FOR2" s="100"/>
      <c r="FOS2" s="99"/>
      <c r="FOT2" s="100"/>
      <c r="FOU2" s="99"/>
      <c r="FOV2" s="100"/>
      <c r="FOW2" s="99"/>
      <c r="FOX2" s="100"/>
      <c r="FOY2" s="99"/>
      <c r="FOZ2" s="100"/>
      <c r="FPA2" s="99"/>
      <c r="FPB2" s="100"/>
      <c r="FPC2" s="99"/>
      <c r="FPD2" s="100"/>
      <c r="FPE2" s="99"/>
      <c r="FPF2" s="100"/>
      <c r="FPG2" s="99"/>
      <c r="FPH2" s="100"/>
      <c r="FPI2" s="99"/>
      <c r="FPJ2" s="100"/>
      <c r="FPK2" s="99"/>
      <c r="FPL2" s="100"/>
      <c r="FPM2" s="99"/>
      <c r="FPN2" s="100"/>
      <c r="FPO2" s="99"/>
      <c r="FPP2" s="100"/>
      <c r="FPQ2" s="99"/>
      <c r="FPR2" s="100"/>
      <c r="FPS2" s="99"/>
      <c r="FPT2" s="100"/>
      <c r="FPU2" s="99"/>
      <c r="FPV2" s="100"/>
      <c r="FPW2" s="99"/>
      <c r="FPX2" s="100"/>
      <c r="FPY2" s="99"/>
      <c r="FPZ2" s="100"/>
      <c r="FQA2" s="99"/>
      <c r="FQB2" s="100"/>
      <c r="FQC2" s="99"/>
      <c r="FQD2" s="100"/>
      <c r="FQE2" s="99"/>
      <c r="FQF2" s="100"/>
      <c r="FQG2" s="99"/>
      <c r="FQH2" s="100"/>
      <c r="FQI2" s="99"/>
      <c r="FQJ2" s="100"/>
      <c r="FQK2" s="99"/>
      <c r="FQL2" s="100"/>
      <c r="FQM2" s="99"/>
      <c r="FQN2" s="100"/>
      <c r="FQO2" s="99"/>
      <c r="FQP2" s="100"/>
      <c r="FQQ2" s="99"/>
      <c r="FQR2" s="100"/>
      <c r="FQS2" s="99"/>
      <c r="FQT2" s="100"/>
      <c r="FQU2" s="99"/>
      <c r="FQV2" s="100"/>
      <c r="FQW2" s="99"/>
      <c r="FQX2" s="100"/>
      <c r="FQY2" s="99"/>
      <c r="FQZ2" s="100"/>
      <c r="FRA2" s="99"/>
      <c r="FRB2" s="100"/>
      <c r="FRC2" s="99"/>
      <c r="FRD2" s="100"/>
      <c r="FRE2" s="99"/>
      <c r="FRF2" s="100"/>
      <c r="FRG2" s="99"/>
      <c r="FRH2" s="100"/>
      <c r="FRI2" s="99"/>
      <c r="FRJ2" s="100"/>
      <c r="FRK2" s="99"/>
      <c r="FRL2" s="100"/>
      <c r="FRM2" s="99"/>
      <c r="FRN2" s="100"/>
      <c r="FRO2" s="99"/>
      <c r="FRP2" s="100"/>
      <c r="FRQ2" s="99"/>
      <c r="FRR2" s="100"/>
      <c r="FRS2" s="99"/>
      <c r="FRT2" s="100"/>
      <c r="FRU2" s="99"/>
      <c r="FRV2" s="100"/>
      <c r="FRW2" s="99"/>
      <c r="FRX2" s="100"/>
      <c r="FRY2" s="99"/>
      <c r="FRZ2" s="100"/>
      <c r="FSA2" s="99"/>
      <c r="FSB2" s="100"/>
      <c r="FSC2" s="99"/>
      <c r="FSD2" s="100"/>
      <c r="FSE2" s="99"/>
      <c r="FSF2" s="100"/>
      <c r="FSG2" s="99"/>
      <c r="FSH2" s="100"/>
      <c r="FSI2" s="99"/>
      <c r="FSJ2" s="100"/>
      <c r="FSK2" s="99"/>
      <c r="FSL2" s="100"/>
      <c r="FSM2" s="99"/>
      <c r="FSN2" s="100"/>
      <c r="FSO2" s="99"/>
      <c r="FSP2" s="100"/>
      <c r="FSQ2" s="99"/>
      <c r="FSR2" s="100"/>
      <c r="FSS2" s="99"/>
      <c r="FST2" s="100"/>
      <c r="FSU2" s="99"/>
      <c r="FSV2" s="100"/>
      <c r="FSW2" s="99"/>
      <c r="FSX2" s="100"/>
      <c r="FSY2" s="99"/>
      <c r="FSZ2" s="100"/>
      <c r="FTA2" s="99"/>
      <c r="FTB2" s="100"/>
      <c r="FTC2" s="99"/>
      <c r="FTD2" s="100"/>
      <c r="FTE2" s="99"/>
      <c r="FTF2" s="100"/>
      <c r="FTG2" s="99"/>
      <c r="FTH2" s="100"/>
      <c r="FTI2" s="99"/>
      <c r="FTJ2" s="100"/>
      <c r="FTK2" s="99"/>
      <c r="FTL2" s="100"/>
      <c r="FTM2" s="99"/>
      <c r="FTN2" s="100"/>
      <c r="FTO2" s="99"/>
      <c r="FTP2" s="100"/>
      <c r="FTQ2" s="99"/>
      <c r="FTR2" s="100"/>
      <c r="FTS2" s="99"/>
      <c r="FTT2" s="100"/>
      <c r="FTU2" s="99"/>
      <c r="FTV2" s="100"/>
      <c r="FTW2" s="99"/>
      <c r="FTX2" s="100"/>
      <c r="FTY2" s="99"/>
      <c r="FTZ2" s="100"/>
      <c r="FUA2" s="99"/>
      <c r="FUB2" s="100"/>
      <c r="FUC2" s="99"/>
      <c r="FUD2" s="100"/>
      <c r="FUE2" s="99"/>
      <c r="FUF2" s="100"/>
      <c r="FUG2" s="99"/>
      <c r="FUH2" s="100"/>
      <c r="FUI2" s="99"/>
      <c r="FUJ2" s="100"/>
      <c r="FUK2" s="99"/>
      <c r="FUL2" s="100"/>
      <c r="FUM2" s="99"/>
      <c r="FUN2" s="100"/>
      <c r="FUO2" s="99"/>
      <c r="FUP2" s="100"/>
      <c r="FUQ2" s="99"/>
      <c r="FUR2" s="100"/>
      <c r="FUS2" s="99"/>
      <c r="FUT2" s="100"/>
      <c r="FUU2" s="99"/>
      <c r="FUV2" s="100"/>
      <c r="FUW2" s="99"/>
      <c r="FUX2" s="100"/>
      <c r="FUY2" s="99"/>
      <c r="FUZ2" s="100"/>
      <c r="FVA2" s="99"/>
      <c r="FVB2" s="100"/>
      <c r="FVC2" s="99"/>
      <c r="FVD2" s="100"/>
      <c r="FVE2" s="99"/>
      <c r="FVF2" s="100"/>
      <c r="FVG2" s="99"/>
      <c r="FVH2" s="100"/>
      <c r="FVI2" s="99"/>
      <c r="FVJ2" s="100"/>
      <c r="FVK2" s="99"/>
      <c r="FVL2" s="100"/>
      <c r="FVM2" s="99"/>
      <c r="FVN2" s="100"/>
      <c r="FVO2" s="99"/>
      <c r="FVP2" s="100"/>
      <c r="FVQ2" s="99"/>
      <c r="FVR2" s="100"/>
      <c r="FVS2" s="99"/>
      <c r="FVT2" s="100"/>
      <c r="FVU2" s="99"/>
      <c r="FVV2" s="100"/>
      <c r="FVW2" s="99"/>
      <c r="FVX2" s="100"/>
      <c r="FVY2" s="99"/>
      <c r="FVZ2" s="100"/>
      <c r="FWA2" s="99"/>
      <c r="FWB2" s="100"/>
      <c r="FWC2" s="99"/>
      <c r="FWD2" s="100"/>
      <c r="FWE2" s="99"/>
      <c r="FWF2" s="100"/>
      <c r="FWG2" s="99"/>
      <c r="FWH2" s="100"/>
      <c r="FWI2" s="99"/>
      <c r="FWJ2" s="100"/>
      <c r="FWK2" s="99"/>
      <c r="FWL2" s="100"/>
      <c r="FWM2" s="99"/>
      <c r="FWN2" s="100"/>
      <c r="FWO2" s="99"/>
      <c r="FWP2" s="100"/>
      <c r="FWQ2" s="99"/>
      <c r="FWR2" s="100"/>
      <c r="FWS2" s="99"/>
      <c r="FWT2" s="100"/>
      <c r="FWU2" s="99"/>
      <c r="FWV2" s="100"/>
      <c r="FWW2" s="99"/>
      <c r="FWX2" s="100"/>
      <c r="FWY2" s="99"/>
      <c r="FWZ2" s="100"/>
      <c r="FXA2" s="99"/>
      <c r="FXB2" s="100"/>
      <c r="FXC2" s="99"/>
      <c r="FXD2" s="100"/>
      <c r="FXE2" s="99"/>
      <c r="FXF2" s="100"/>
      <c r="FXG2" s="99"/>
      <c r="FXH2" s="100"/>
      <c r="FXI2" s="99"/>
      <c r="FXJ2" s="100"/>
      <c r="FXK2" s="99"/>
      <c r="FXL2" s="100"/>
      <c r="FXM2" s="99"/>
      <c r="FXN2" s="100"/>
      <c r="FXO2" s="99"/>
      <c r="FXP2" s="100"/>
      <c r="FXQ2" s="99"/>
      <c r="FXR2" s="100"/>
      <c r="FXS2" s="99"/>
      <c r="FXT2" s="100"/>
      <c r="FXU2" s="99"/>
      <c r="FXV2" s="100"/>
      <c r="FXW2" s="99"/>
      <c r="FXX2" s="100"/>
      <c r="FXY2" s="99"/>
      <c r="FXZ2" s="100"/>
      <c r="FYA2" s="99"/>
      <c r="FYB2" s="100"/>
      <c r="FYC2" s="99"/>
      <c r="FYD2" s="100"/>
      <c r="FYE2" s="99"/>
      <c r="FYF2" s="100"/>
      <c r="FYG2" s="99"/>
      <c r="FYH2" s="100"/>
      <c r="FYI2" s="99"/>
      <c r="FYJ2" s="100"/>
      <c r="FYK2" s="99"/>
      <c r="FYL2" s="100"/>
      <c r="FYM2" s="99"/>
      <c r="FYN2" s="100"/>
      <c r="FYO2" s="99"/>
      <c r="FYP2" s="100"/>
      <c r="FYQ2" s="99"/>
      <c r="FYR2" s="100"/>
      <c r="FYS2" s="99"/>
      <c r="FYT2" s="100"/>
      <c r="FYU2" s="99"/>
      <c r="FYV2" s="100"/>
      <c r="FYW2" s="99"/>
      <c r="FYX2" s="100"/>
      <c r="FYY2" s="99"/>
      <c r="FYZ2" s="100"/>
      <c r="FZA2" s="99"/>
      <c r="FZB2" s="100"/>
      <c r="FZC2" s="99"/>
      <c r="FZD2" s="100"/>
      <c r="FZE2" s="99"/>
      <c r="FZF2" s="100"/>
      <c r="FZG2" s="99"/>
      <c r="FZH2" s="100"/>
      <c r="FZI2" s="99"/>
      <c r="FZJ2" s="100"/>
      <c r="FZK2" s="99"/>
      <c r="FZL2" s="100"/>
      <c r="FZM2" s="99"/>
      <c r="FZN2" s="100"/>
      <c r="FZO2" s="99"/>
      <c r="FZP2" s="100"/>
      <c r="FZQ2" s="99"/>
      <c r="FZR2" s="100"/>
      <c r="FZS2" s="99"/>
      <c r="FZT2" s="100"/>
      <c r="FZU2" s="99"/>
      <c r="FZV2" s="100"/>
      <c r="FZW2" s="99"/>
      <c r="FZX2" s="100"/>
      <c r="FZY2" s="99"/>
      <c r="FZZ2" s="100"/>
      <c r="GAA2" s="99"/>
      <c r="GAB2" s="100"/>
      <c r="GAC2" s="99"/>
      <c r="GAD2" s="100"/>
      <c r="GAE2" s="99"/>
      <c r="GAF2" s="100"/>
      <c r="GAG2" s="99"/>
      <c r="GAH2" s="100"/>
      <c r="GAI2" s="99"/>
      <c r="GAJ2" s="100"/>
      <c r="GAK2" s="99"/>
      <c r="GAL2" s="100"/>
      <c r="GAM2" s="99"/>
      <c r="GAN2" s="100"/>
      <c r="GAO2" s="99"/>
      <c r="GAP2" s="100"/>
      <c r="GAQ2" s="99"/>
      <c r="GAR2" s="100"/>
      <c r="GAS2" s="99"/>
      <c r="GAT2" s="100"/>
      <c r="GAU2" s="99"/>
      <c r="GAV2" s="100"/>
      <c r="GAW2" s="99"/>
      <c r="GAX2" s="100"/>
      <c r="GAY2" s="99"/>
      <c r="GAZ2" s="100"/>
      <c r="GBA2" s="99"/>
      <c r="GBB2" s="100"/>
      <c r="GBC2" s="99"/>
      <c r="GBD2" s="100"/>
      <c r="GBE2" s="99"/>
      <c r="GBF2" s="100"/>
      <c r="GBG2" s="99"/>
      <c r="GBH2" s="100"/>
      <c r="GBI2" s="99"/>
      <c r="GBJ2" s="100"/>
      <c r="GBK2" s="99"/>
      <c r="GBL2" s="100"/>
      <c r="GBM2" s="99"/>
      <c r="GBN2" s="100"/>
      <c r="GBO2" s="99"/>
      <c r="GBP2" s="100"/>
      <c r="GBQ2" s="99"/>
      <c r="GBR2" s="100"/>
      <c r="GBS2" s="99"/>
      <c r="GBT2" s="100"/>
      <c r="GBU2" s="99"/>
      <c r="GBV2" s="100"/>
      <c r="GBW2" s="99"/>
      <c r="GBX2" s="100"/>
      <c r="GBY2" s="99"/>
      <c r="GBZ2" s="100"/>
      <c r="GCA2" s="99"/>
      <c r="GCB2" s="100"/>
      <c r="GCC2" s="99"/>
      <c r="GCD2" s="100"/>
      <c r="GCE2" s="99"/>
      <c r="GCF2" s="100"/>
      <c r="GCG2" s="99"/>
      <c r="GCH2" s="100"/>
      <c r="GCI2" s="99"/>
      <c r="GCJ2" s="100"/>
      <c r="GCK2" s="99"/>
      <c r="GCL2" s="100"/>
      <c r="GCM2" s="99"/>
      <c r="GCN2" s="100"/>
      <c r="GCO2" s="99"/>
      <c r="GCP2" s="100"/>
      <c r="GCQ2" s="99"/>
      <c r="GCR2" s="100"/>
      <c r="GCS2" s="99"/>
      <c r="GCT2" s="100"/>
      <c r="GCU2" s="99"/>
      <c r="GCV2" s="100"/>
      <c r="GCW2" s="99"/>
      <c r="GCX2" s="100"/>
      <c r="GCY2" s="99"/>
      <c r="GCZ2" s="100"/>
      <c r="GDA2" s="99"/>
      <c r="GDB2" s="100"/>
      <c r="GDC2" s="99"/>
      <c r="GDD2" s="100"/>
      <c r="GDE2" s="99"/>
      <c r="GDF2" s="100"/>
      <c r="GDG2" s="99"/>
      <c r="GDH2" s="100"/>
      <c r="GDI2" s="99"/>
      <c r="GDJ2" s="100"/>
      <c r="GDK2" s="99"/>
      <c r="GDL2" s="100"/>
      <c r="GDM2" s="99"/>
      <c r="GDN2" s="100"/>
      <c r="GDO2" s="99"/>
      <c r="GDP2" s="100"/>
      <c r="GDQ2" s="99"/>
      <c r="GDR2" s="100"/>
      <c r="GDS2" s="99"/>
      <c r="GDT2" s="100"/>
      <c r="GDU2" s="99"/>
      <c r="GDV2" s="100"/>
      <c r="GDW2" s="99"/>
      <c r="GDX2" s="100"/>
      <c r="GDY2" s="99"/>
      <c r="GDZ2" s="100"/>
      <c r="GEA2" s="99"/>
      <c r="GEB2" s="100"/>
      <c r="GEC2" s="99"/>
      <c r="GED2" s="100"/>
      <c r="GEE2" s="99"/>
      <c r="GEF2" s="100"/>
      <c r="GEG2" s="99"/>
      <c r="GEH2" s="100"/>
      <c r="GEI2" s="99"/>
      <c r="GEJ2" s="100"/>
      <c r="GEK2" s="99"/>
      <c r="GEL2" s="100"/>
      <c r="GEM2" s="99"/>
      <c r="GEN2" s="100"/>
      <c r="GEO2" s="99"/>
      <c r="GEP2" s="100"/>
      <c r="GEQ2" s="99"/>
      <c r="GER2" s="100"/>
      <c r="GES2" s="99"/>
      <c r="GET2" s="100"/>
      <c r="GEU2" s="99"/>
      <c r="GEV2" s="100"/>
      <c r="GEW2" s="99"/>
      <c r="GEX2" s="100"/>
      <c r="GEY2" s="99"/>
      <c r="GEZ2" s="100"/>
      <c r="GFA2" s="99"/>
      <c r="GFB2" s="100"/>
      <c r="GFC2" s="99"/>
      <c r="GFD2" s="100"/>
      <c r="GFE2" s="99"/>
      <c r="GFF2" s="100"/>
      <c r="GFG2" s="99"/>
      <c r="GFH2" s="100"/>
      <c r="GFI2" s="99"/>
      <c r="GFJ2" s="100"/>
      <c r="GFK2" s="99"/>
      <c r="GFL2" s="100"/>
      <c r="GFM2" s="99"/>
      <c r="GFN2" s="100"/>
      <c r="GFO2" s="99"/>
      <c r="GFP2" s="100"/>
      <c r="GFQ2" s="99"/>
      <c r="GFR2" s="100"/>
      <c r="GFS2" s="99"/>
      <c r="GFT2" s="100"/>
      <c r="GFU2" s="99"/>
      <c r="GFV2" s="100"/>
      <c r="GFW2" s="99"/>
      <c r="GFX2" s="100"/>
      <c r="GFY2" s="99"/>
      <c r="GFZ2" s="100"/>
      <c r="GGA2" s="99"/>
      <c r="GGB2" s="100"/>
      <c r="GGC2" s="99"/>
      <c r="GGD2" s="100"/>
      <c r="GGE2" s="99"/>
      <c r="GGF2" s="100"/>
      <c r="GGG2" s="99"/>
      <c r="GGH2" s="100"/>
      <c r="GGI2" s="99"/>
      <c r="GGJ2" s="100"/>
      <c r="GGK2" s="99"/>
      <c r="GGL2" s="100"/>
      <c r="GGM2" s="99"/>
      <c r="GGN2" s="100"/>
      <c r="GGO2" s="99"/>
      <c r="GGP2" s="100"/>
      <c r="GGQ2" s="99"/>
      <c r="GGR2" s="100"/>
      <c r="GGS2" s="99"/>
      <c r="GGT2" s="100"/>
      <c r="GGU2" s="99"/>
      <c r="GGV2" s="100"/>
      <c r="GGW2" s="99"/>
      <c r="GGX2" s="100"/>
      <c r="GGY2" s="99"/>
      <c r="GGZ2" s="100"/>
      <c r="GHA2" s="99"/>
      <c r="GHB2" s="100"/>
      <c r="GHC2" s="99"/>
      <c r="GHD2" s="100"/>
      <c r="GHE2" s="99"/>
      <c r="GHF2" s="100"/>
      <c r="GHG2" s="99"/>
      <c r="GHH2" s="100"/>
      <c r="GHI2" s="99"/>
      <c r="GHJ2" s="100"/>
      <c r="GHK2" s="99"/>
      <c r="GHL2" s="100"/>
      <c r="GHM2" s="99"/>
      <c r="GHN2" s="100"/>
      <c r="GHO2" s="99"/>
      <c r="GHP2" s="100"/>
      <c r="GHQ2" s="99"/>
      <c r="GHR2" s="100"/>
      <c r="GHS2" s="99"/>
      <c r="GHT2" s="100"/>
      <c r="GHU2" s="99"/>
      <c r="GHV2" s="100"/>
      <c r="GHW2" s="99"/>
      <c r="GHX2" s="100"/>
      <c r="GHY2" s="99"/>
      <c r="GHZ2" s="100"/>
      <c r="GIA2" s="99"/>
      <c r="GIB2" s="100"/>
      <c r="GIC2" s="99"/>
      <c r="GID2" s="100"/>
      <c r="GIE2" s="99"/>
      <c r="GIF2" s="100"/>
      <c r="GIG2" s="99"/>
      <c r="GIH2" s="100"/>
      <c r="GII2" s="99"/>
      <c r="GIJ2" s="100"/>
      <c r="GIK2" s="99"/>
      <c r="GIL2" s="100"/>
      <c r="GIM2" s="99"/>
      <c r="GIN2" s="100"/>
      <c r="GIO2" s="99"/>
      <c r="GIP2" s="100"/>
      <c r="GIQ2" s="99"/>
      <c r="GIR2" s="100"/>
      <c r="GIS2" s="99"/>
      <c r="GIT2" s="100"/>
      <c r="GIU2" s="99"/>
      <c r="GIV2" s="100"/>
      <c r="GIW2" s="99"/>
      <c r="GIX2" s="100"/>
      <c r="GIY2" s="99"/>
      <c r="GIZ2" s="100"/>
      <c r="GJA2" s="99"/>
      <c r="GJB2" s="100"/>
      <c r="GJC2" s="99"/>
      <c r="GJD2" s="100"/>
      <c r="GJE2" s="99"/>
      <c r="GJF2" s="100"/>
      <c r="GJG2" s="99"/>
      <c r="GJH2" s="100"/>
      <c r="GJI2" s="99"/>
      <c r="GJJ2" s="100"/>
      <c r="GJK2" s="99"/>
      <c r="GJL2" s="100"/>
      <c r="GJM2" s="99"/>
      <c r="GJN2" s="100"/>
      <c r="GJO2" s="99"/>
      <c r="GJP2" s="100"/>
      <c r="GJQ2" s="99"/>
      <c r="GJR2" s="100"/>
      <c r="GJS2" s="99"/>
      <c r="GJT2" s="100"/>
      <c r="GJU2" s="99"/>
      <c r="GJV2" s="100"/>
      <c r="GJW2" s="99"/>
      <c r="GJX2" s="100"/>
      <c r="GJY2" s="99"/>
      <c r="GJZ2" s="100"/>
      <c r="GKA2" s="99"/>
      <c r="GKB2" s="100"/>
      <c r="GKC2" s="99"/>
      <c r="GKD2" s="100"/>
      <c r="GKE2" s="99"/>
      <c r="GKF2" s="100"/>
      <c r="GKG2" s="99"/>
      <c r="GKH2" s="100"/>
      <c r="GKI2" s="99"/>
      <c r="GKJ2" s="100"/>
      <c r="GKK2" s="99"/>
      <c r="GKL2" s="100"/>
      <c r="GKM2" s="99"/>
      <c r="GKN2" s="100"/>
      <c r="GKO2" s="99"/>
      <c r="GKP2" s="100"/>
      <c r="GKQ2" s="99"/>
      <c r="GKR2" s="100"/>
      <c r="GKS2" s="99"/>
      <c r="GKT2" s="100"/>
      <c r="GKU2" s="99"/>
      <c r="GKV2" s="100"/>
      <c r="GKW2" s="99"/>
      <c r="GKX2" s="100"/>
      <c r="GKY2" s="99"/>
      <c r="GKZ2" s="100"/>
      <c r="GLA2" s="99"/>
      <c r="GLB2" s="100"/>
      <c r="GLC2" s="99"/>
      <c r="GLD2" s="100"/>
      <c r="GLE2" s="99"/>
      <c r="GLF2" s="100"/>
      <c r="GLG2" s="99"/>
      <c r="GLH2" s="100"/>
      <c r="GLI2" s="99"/>
      <c r="GLJ2" s="100"/>
      <c r="GLK2" s="99"/>
      <c r="GLL2" s="100"/>
      <c r="GLM2" s="99"/>
      <c r="GLN2" s="100"/>
      <c r="GLO2" s="99"/>
      <c r="GLP2" s="100"/>
      <c r="GLQ2" s="99"/>
      <c r="GLR2" s="100"/>
      <c r="GLS2" s="99"/>
      <c r="GLT2" s="100"/>
      <c r="GLU2" s="99"/>
      <c r="GLV2" s="100"/>
      <c r="GLW2" s="99"/>
      <c r="GLX2" s="100"/>
      <c r="GLY2" s="99"/>
      <c r="GLZ2" s="100"/>
      <c r="GMA2" s="99"/>
      <c r="GMB2" s="100"/>
      <c r="GMC2" s="99"/>
      <c r="GMD2" s="100"/>
      <c r="GME2" s="99"/>
      <c r="GMF2" s="100"/>
      <c r="GMG2" s="99"/>
      <c r="GMH2" s="100"/>
      <c r="GMI2" s="99"/>
      <c r="GMJ2" s="100"/>
      <c r="GMK2" s="99"/>
      <c r="GML2" s="100"/>
      <c r="GMM2" s="99"/>
      <c r="GMN2" s="100"/>
      <c r="GMO2" s="99"/>
      <c r="GMP2" s="100"/>
      <c r="GMQ2" s="99"/>
      <c r="GMR2" s="100"/>
      <c r="GMS2" s="99"/>
      <c r="GMT2" s="100"/>
      <c r="GMU2" s="99"/>
      <c r="GMV2" s="100"/>
      <c r="GMW2" s="99"/>
      <c r="GMX2" s="100"/>
      <c r="GMY2" s="99"/>
      <c r="GMZ2" s="100"/>
      <c r="GNA2" s="99"/>
      <c r="GNB2" s="100"/>
      <c r="GNC2" s="99"/>
      <c r="GND2" s="100"/>
      <c r="GNE2" s="99"/>
      <c r="GNF2" s="100"/>
      <c r="GNG2" s="99"/>
      <c r="GNH2" s="100"/>
      <c r="GNI2" s="99"/>
      <c r="GNJ2" s="100"/>
      <c r="GNK2" s="99"/>
      <c r="GNL2" s="100"/>
      <c r="GNM2" s="99"/>
      <c r="GNN2" s="100"/>
      <c r="GNO2" s="99"/>
      <c r="GNP2" s="100"/>
      <c r="GNQ2" s="99"/>
      <c r="GNR2" s="100"/>
      <c r="GNS2" s="99"/>
      <c r="GNT2" s="100"/>
      <c r="GNU2" s="99"/>
      <c r="GNV2" s="100"/>
      <c r="GNW2" s="99"/>
      <c r="GNX2" s="100"/>
      <c r="GNY2" s="99"/>
      <c r="GNZ2" s="100"/>
      <c r="GOA2" s="99"/>
      <c r="GOB2" s="100"/>
      <c r="GOC2" s="99"/>
      <c r="GOD2" s="100"/>
      <c r="GOE2" s="99"/>
      <c r="GOF2" s="100"/>
      <c r="GOG2" s="99"/>
      <c r="GOH2" s="100"/>
      <c r="GOI2" s="99"/>
      <c r="GOJ2" s="100"/>
      <c r="GOK2" s="99"/>
      <c r="GOL2" s="100"/>
      <c r="GOM2" s="99"/>
      <c r="GON2" s="100"/>
      <c r="GOO2" s="99"/>
      <c r="GOP2" s="100"/>
      <c r="GOQ2" s="99"/>
      <c r="GOR2" s="100"/>
      <c r="GOS2" s="99"/>
      <c r="GOT2" s="100"/>
      <c r="GOU2" s="99"/>
      <c r="GOV2" s="100"/>
      <c r="GOW2" s="99"/>
      <c r="GOX2" s="100"/>
      <c r="GOY2" s="99"/>
      <c r="GOZ2" s="100"/>
      <c r="GPA2" s="99"/>
      <c r="GPB2" s="100"/>
      <c r="GPC2" s="99"/>
      <c r="GPD2" s="100"/>
      <c r="GPE2" s="99"/>
      <c r="GPF2" s="100"/>
      <c r="GPG2" s="99"/>
      <c r="GPH2" s="100"/>
      <c r="GPI2" s="99"/>
      <c r="GPJ2" s="100"/>
      <c r="GPK2" s="99"/>
      <c r="GPL2" s="100"/>
      <c r="GPM2" s="99"/>
      <c r="GPN2" s="100"/>
      <c r="GPO2" s="99"/>
      <c r="GPP2" s="100"/>
      <c r="GPQ2" s="99"/>
      <c r="GPR2" s="100"/>
      <c r="GPS2" s="99"/>
      <c r="GPT2" s="100"/>
      <c r="GPU2" s="99"/>
      <c r="GPV2" s="100"/>
      <c r="GPW2" s="99"/>
      <c r="GPX2" s="100"/>
      <c r="GPY2" s="99"/>
      <c r="GPZ2" s="100"/>
      <c r="GQA2" s="99"/>
      <c r="GQB2" s="100"/>
      <c r="GQC2" s="99"/>
      <c r="GQD2" s="100"/>
      <c r="GQE2" s="99"/>
      <c r="GQF2" s="100"/>
      <c r="GQG2" s="99"/>
      <c r="GQH2" s="100"/>
      <c r="GQI2" s="99"/>
      <c r="GQJ2" s="100"/>
      <c r="GQK2" s="99"/>
      <c r="GQL2" s="100"/>
      <c r="GQM2" s="99"/>
      <c r="GQN2" s="100"/>
      <c r="GQO2" s="99"/>
      <c r="GQP2" s="100"/>
      <c r="GQQ2" s="99"/>
      <c r="GQR2" s="100"/>
      <c r="GQS2" s="99"/>
      <c r="GQT2" s="100"/>
      <c r="GQU2" s="99"/>
      <c r="GQV2" s="100"/>
      <c r="GQW2" s="99"/>
      <c r="GQX2" s="100"/>
      <c r="GQY2" s="99"/>
      <c r="GQZ2" s="100"/>
      <c r="GRA2" s="99"/>
      <c r="GRB2" s="100"/>
      <c r="GRC2" s="99"/>
      <c r="GRD2" s="100"/>
      <c r="GRE2" s="99"/>
      <c r="GRF2" s="100"/>
      <c r="GRG2" s="99"/>
      <c r="GRH2" s="100"/>
      <c r="GRI2" s="99"/>
      <c r="GRJ2" s="100"/>
      <c r="GRK2" s="99"/>
      <c r="GRL2" s="100"/>
      <c r="GRM2" s="99"/>
      <c r="GRN2" s="100"/>
      <c r="GRO2" s="99"/>
      <c r="GRP2" s="100"/>
      <c r="GRQ2" s="99"/>
      <c r="GRR2" s="100"/>
      <c r="GRS2" s="99"/>
      <c r="GRT2" s="100"/>
      <c r="GRU2" s="99"/>
      <c r="GRV2" s="100"/>
      <c r="GRW2" s="99"/>
      <c r="GRX2" s="100"/>
      <c r="GRY2" s="99"/>
      <c r="GRZ2" s="100"/>
      <c r="GSA2" s="99"/>
      <c r="GSB2" s="100"/>
      <c r="GSC2" s="99"/>
      <c r="GSD2" s="100"/>
      <c r="GSE2" s="99"/>
      <c r="GSF2" s="100"/>
      <c r="GSG2" s="99"/>
      <c r="GSH2" s="100"/>
      <c r="GSI2" s="99"/>
      <c r="GSJ2" s="100"/>
      <c r="GSK2" s="99"/>
      <c r="GSL2" s="100"/>
      <c r="GSM2" s="99"/>
      <c r="GSN2" s="100"/>
      <c r="GSO2" s="99"/>
      <c r="GSP2" s="100"/>
      <c r="GSQ2" s="99"/>
      <c r="GSR2" s="100"/>
      <c r="GSS2" s="99"/>
      <c r="GST2" s="100"/>
      <c r="GSU2" s="99"/>
      <c r="GSV2" s="100"/>
      <c r="GSW2" s="99"/>
      <c r="GSX2" s="100"/>
      <c r="GSY2" s="99"/>
      <c r="GSZ2" s="100"/>
      <c r="GTA2" s="99"/>
      <c r="GTB2" s="100"/>
      <c r="GTC2" s="99"/>
      <c r="GTD2" s="100"/>
      <c r="GTE2" s="99"/>
      <c r="GTF2" s="100"/>
      <c r="GTG2" s="99"/>
      <c r="GTH2" s="100"/>
      <c r="GTI2" s="99"/>
      <c r="GTJ2" s="100"/>
      <c r="GTK2" s="99"/>
      <c r="GTL2" s="100"/>
      <c r="GTM2" s="99"/>
      <c r="GTN2" s="100"/>
      <c r="GTO2" s="99"/>
      <c r="GTP2" s="100"/>
      <c r="GTQ2" s="99"/>
      <c r="GTR2" s="100"/>
      <c r="GTS2" s="99"/>
      <c r="GTT2" s="100"/>
      <c r="GTU2" s="99"/>
      <c r="GTV2" s="100"/>
      <c r="GTW2" s="99"/>
      <c r="GTX2" s="100"/>
      <c r="GTY2" s="99"/>
      <c r="GTZ2" s="100"/>
      <c r="GUA2" s="99"/>
      <c r="GUB2" s="100"/>
      <c r="GUC2" s="99"/>
      <c r="GUD2" s="100"/>
      <c r="GUE2" s="99"/>
      <c r="GUF2" s="100"/>
      <c r="GUG2" s="99"/>
      <c r="GUH2" s="100"/>
      <c r="GUI2" s="99"/>
      <c r="GUJ2" s="100"/>
      <c r="GUK2" s="99"/>
      <c r="GUL2" s="100"/>
      <c r="GUM2" s="99"/>
      <c r="GUN2" s="100"/>
      <c r="GUO2" s="99"/>
      <c r="GUP2" s="100"/>
      <c r="GUQ2" s="99"/>
      <c r="GUR2" s="100"/>
      <c r="GUS2" s="99"/>
      <c r="GUT2" s="100"/>
      <c r="GUU2" s="99"/>
      <c r="GUV2" s="100"/>
      <c r="GUW2" s="99"/>
      <c r="GUX2" s="100"/>
      <c r="GUY2" s="99"/>
      <c r="GUZ2" s="100"/>
      <c r="GVA2" s="99"/>
      <c r="GVB2" s="100"/>
      <c r="GVC2" s="99"/>
      <c r="GVD2" s="100"/>
      <c r="GVE2" s="99"/>
      <c r="GVF2" s="100"/>
      <c r="GVG2" s="99"/>
      <c r="GVH2" s="100"/>
      <c r="GVI2" s="99"/>
      <c r="GVJ2" s="100"/>
      <c r="GVK2" s="99"/>
      <c r="GVL2" s="100"/>
      <c r="GVM2" s="99"/>
      <c r="GVN2" s="100"/>
      <c r="GVO2" s="99"/>
      <c r="GVP2" s="100"/>
      <c r="GVQ2" s="99"/>
      <c r="GVR2" s="100"/>
      <c r="GVS2" s="99"/>
      <c r="GVT2" s="100"/>
      <c r="GVU2" s="99"/>
      <c r="GVV2" s="100"/>
      <c r="GVW2" s="99"/>
      <c r="GVX2" s="100"/>
      <c r="GVY2" s="99"/>
      <c r="GVZ2" s="100"/>
      <c r="GWA2" s="99"/>
      <c r="GWB2" s="100"/>
      <c r="GWC2" s="99"/>
      <c r="GWD2" s="100"/>
      <c r="GWE2" s="99"/>
      <c r="GWF2" s="100"/>
      <c r="GWG2" s="99"/>
      <c r="GWH2" s="100"/>
      <c r="GWI2" s="99"/>
      <c r="GWJ2" s="100"/>
      <c r="GWK2" s="99"/>
      <c r="GWL2" s="100"/>
      <c r="GWM2" s="99"/>
      <c r="GWN2" s="100"/>
      <c r="GWO2" s="99"/>
      <c r="GWP2" s="100"/>
      <c r="GWQ2" s="99"/>
      <c r="GWR2" s="100"/>
      <c r="GWS2" s="99"/>
      <c r="GWT2" s="100"/>
      <c r="GWU2" s="99"/>
      <c r="GWV2" s="100"/>
      <c r="GWW2" s="99"/>
      <c r="GWX2" s="100"/>
      <c r="GWY2" s="99"/>
      <c r="GWZ2" s="100"/>
      <c r="GXA2" s="99"/>
      <c r="GXB2" s="100"/>
      <c r="GXC2" s="99"/>
      <c r="GXD2" s="100"/>
      <c r="GXE2" s="99"/>
      <c r="GXF2" s="100"/>
      <c r="GXG2" s="99"/>
      <c r="GXH2" s="100"/>
      <c r="GXI2" s="99"/>
      <c r="GXJ2" s="100"/>
      <c r="GXK2" s="99"/>
      <c r="GXL2" s="100"/>
      <c r="GXM2" s="99"/>
      <c r="GXN2" s="100"/>
      <c r="GXO2" s="99"/>
      <c r="GXP2" s="100"/>
      <c r="GXQ2" s="99"/>
      <c r="GXR2" s="100"/>
      <c r="GXS2" s="99"/>
      <c r="GXT2" s="100"/>
      <c r="GXU2" s="99"/>
      <c r="GXV2" s="100"/>
      <c r="GXW2" s="99"/>
      <c r="GXX2" s="100"/>
      <c r="GXY2" s="99"/>
      <c r="GXZ2" s="100"/>
      <c r="GYA2" s="99"/>
      <c r="GYB2" s="100"/>
      <c r="GYC2" s="99"/>
      <c r="GYD2" s="100"/>
      <c r="GYE2" s="99"/>
      <c r="GYF2" s="100"/>
      <c r="GYG2" s="99"/>
      <c r="GYH2" s="100"/>
      <c r="GYI2" s="99"/>
      <c r="GYJ2" s="100"/>
      <c r="GYK2" s="99"/>
      <c r="GYL2" s="100"/>
      <c r="GYM2" s="99"/>
      <c r="GYN2" s="100"/>
      <c r="GYO2" s="99"/>
      <c r="GYP2" s="100"/>
      <c r="GYQ2" s="99"/>
      <c r="GYR2" s="100"/>
      <c r="GYS2" s="99"/>
      <c r="GYT2" s="100"/>
      <c r="GYU2" s="99"/>
      <c r="GYV2" s="100"/>
      <c r="GYW2" s="99"/>
      <c r="GYX2" s="100"/>
      <c r="GYY2" s="99"/>
      <c r="GYZ2" s="100"/>
      <c r="GZA2" s="99"/>
      <c r="GZB2" s="100"/>
      <c r="GZC2" s="99"/>
      <c r="GZD2" s="100"/>
      <c r="GZE2" s="99"/>
      <c r="GZF2" s="100"/>
      <c r="GZG2" s="99"/>
      <c r="GZH2" s="100"/>
      <c r="GZI2" s="99"/>
      <c r="GZJ2" s="100"/>
      <c r="GZK2" s="99"/>
      <c r="GZL2" s="100"/>
      <c r="GZM2" s="99"/>
      <c r="GZN2" s="100"/>
      <c r="GZO2" s="99"/>
      <c r="GZP2" s="100"/>
      <c r="GZQ2" s="99"/>
      <c r="GZR2" s="100"/>
      <c r="GZS2" s="99"/>
      <c r="GZT2" s="100"/>
      <c r="GZU2" s="99"/>
      <c r="GZV2" s="100"/>
      <c r="GZW2" s="99"/>
      <c r="GZX2" s="100"/>
      <c r="GZY2" s="99"/>
      <c r="GZZ2" s="100"/>
      <c r="HAA2" s="99"/>
      <c r="HAB2" s="100"/>
      <c r="HAC2" s="99"/>
      <c r="HAD2" s="100"/>
      <c r="HAE2" s="99"/>
      <c r="HAF2" s="100"/>
      <c r="HAG2" s="99"/>
      <c r="HAH2" s="100"/>
      <c r="HAI2" s="99"/>
      <c r="HAJ2" s="100"/>
      <c r="HAK2" s="99"/>
      <c r="HAL2" s="100"/>
      <c r="HAM2" s="99"/>
      <c r="HAN2" s="100"/>
      <c r="HAO2" s="99"/>
      <c r="HAP2" s="100"/>
      <c r="HAQ2" s="99"/>
      <c r="HAR2" s="100"/>
      <c r="HAS2" s="99"/>
      <c r="HAT2" s="100"/>
      <c r="HAU2" s="99"/>
      <c r="HAV2" s="100"/>
      <c r="HAW2" s="99"/>
      <c r="HAX2" s="100"/>
      <c r="HAY2" s="99"/>
      <c r="HAZ2" s="100"/>
      <c r="HBA2" s="99"/>
      <c r="HBB2" s="100"/>
      <c r="HBC2" s="99"/>
      <c r="HBD2" s="100"/>
      <c r="HBE2" s="99"/>
      <c r="HBF2" s="100"/>
      <c r="HBG2" s="99"/>
      <c r="HBH2" s="100"/>
      <c r="HBI2" s="99"/>
      <c r="HBJ2" s="100"/>
      <c r="HBK2" s="99"/>
      <c r="HBL2" s="100"/>
      <c r="HBM2" s="99"/>
      <c r="HBN2" s="100"/>
      <c r="HBO2" s="99"/>
      <c r="HBP2" s="100"/>
      <c r="HBQ2" s="99"/>
      <c r="HBR2" s="100"/>
      <c r="HBS2" s="99"/>
      <c r="HBT2" s="100"/>
      <c r="HBU2" s="99"/>
      <c r="HBV2" s="100"/>
      <c r="HBW2" s="99"/>
      <c r="HBX2" s="100"/>
      <c r="HBY2" s="99"/>
      <c r="HBZ2" s="100"/>
      <c r="HCA2" s="99"/>
      <c r="HCB2" s="100"/>
      <c r="HCC2" s="99"/>
      <c r="HCD2" s="100"/>
      <c r="HCE2" s="99"/>
      <c r="HCF2" s="100"/>
      <c r="HCG2" s="99"/>
      <c r="HCH2" s="100"/>
      <c r="HCI2" s="99"/>
      <c r="HCJ2" s="100"/>
      <c r="HCK2" s="99"/>
      <c r="HCL2" s="100"/>
      <c r="HCM2" s="99"/>
      <c r="HCN2" s="100"/>
      <c r="HCO2" s="99"/>
      <c r="HCP2" s="100"/>
      <c r="HCQ2" s="99"/>
      <c r="HCR2" s="100"/>
      <c r="HCS2" s="99"/>
      <c r="HCT2" s="100"/>
      <c r="HCU2" s="99"/>
      <c r="HCV2" s="100"/>
      <c r="HCW2" s="99"/>
      <c r="HCX2" s="100"/>
      <c r="HCY2" s="99"/>
      <c r="HCZ2" s="100"/>
      <c r="HDA2" s="99"/>
      <c r="HDB2" s="100"/>
      <c r="HDC2" s="99"/>
      <c r="HDD2" s="100"/>
      <c r="HDE2" s="99"/>
      <c r="HDF2" s="100"/>
      <c r="HDG2" s="99"/>
      <c r="HDH2" s="100"/>
      <c r="HDI2" s="99"/>
      <c r="HDJ2" s="100"/>
      <c r="HDK2" s="99"/>
      <c r="HDL2" s="100"/>
      <c r="HDM2" s="99"/>
      <c r="HDN2" s="100"/>
      <c r="HDO2" s="99"/>
      <c r="HDP2" s="100"/>
      <c r="HDQ2" s="99"/>
      <c r="HDR2" s="100"/>
      <c r="HDS2" s="99"/>
      <c r="HDT2" s="100"/>
      <c r="HDU2" s="99"/>
      <c r="HDV2" s="100"/>
      <c r="HDW2" s="99"/>
      <c r="HDX2" s="100"/>
      <c r="HDY2" s="99"/>
      <c r="HDZ2" s="100"/>
      <c r="HEA2" s="99"/>
      <c r="HEB2" s="100"/>
      <c r="HEC2" s="99"/>
      <c r="HED2" s="100"/>
      <c r="HEE2" s="99"/>
      <c r="HEF2" s="100"/>
      <c r="HEG2" s="99"/>
      <c r="HEH2" s="100"/>
      <c r="HEI2" s="99"/>
      <c r="HEJ2" s="100"/>
      <c r="HEK2" s="99"/>
      <c r="HEL2" s="100"/>
      <c r="HEM2" s="99"/>
      <c r="HEN2" s="100"/>
      <c r="HEO2" s="99"/>
      <c r="HEP2" s="100"/>
      <c r="HEQ2" s="99"/>
      <c r="HER2" s="100"/>
      <c r="HES2" s="99"/>
      <c r="HET2" s="100"/>
      <c r="HEU2" s="99"/>
      <c r="HEV2" s="100"/>
      <c r="HEW2" s="99"/>
      <c r="HEX2" s="100"/>
      <c r="HEY2" s="99"/>
      <c r="HEZ2" s="100"/>
      <c r="HFA2" s="99"/>
      <c r="HFB2" s="100"/>
      <c r="HFC2" s="99"/>
      <c r="HFD2" s="100"/>
      <c r="HFE2" s="99"/>
      <c r="HFF2" s="100"/>
      <c r="HFG2" s="99"/>
      <c r="HFH2" s="100"/>
      <c r="HFI2" s="99"/>
      <c r="HFJ2" s="100"/>
      <c r="HFK2" s="99"/>
      <c r="HFL2" s="100"/>
      <c r="HFM2" s="99"/>
      <c r="HFN2" s="100"/>
      <c r="HFO2" s="99"/>
      <c r="HFP2" s="100"/>
      <c r="HFQ2" s="99"/>
      <c r="HFR2" s="100"/>
      <c r="HFS2" s="99"/>
      <c r="HFT2" s="100"/>
      <c r="HFU2" s="99"/>
      <c r="HFV2" s="100"/>
      <c r="HFW2" s="99"/>
      <c r="HFX2" s="100"/>
      <c r="HFY2" s="99"/>
      <c r="HFZ2" s="100"/>
      <c r="HGA2" s="99"/>
      <c r="HGB2" s="100"/>
      <c r="HGC2" s="99"/>
      <c r="HGD2" s="100"/>
      <c r="HGE2" s="99"/>
      <c r="HGF2" s="100"/>
      <c r="HGG2" s="99"/>
      <c r="HGH2" s="100"/>
      <c r="HGI2" s="99"/>
      <c r="HGJ2" s="100"/>
      <c r="HGK2" s="99"/>
      <c r="HGL2" s="100"/>
      <c r="HGM2" s="99"/>
      <c r="HGN2" s="100"/>
      <c r="HGO2" s="99"/>
      <c r="HGP2" s="100"/>
      <c r="HGQ2" s="99"/>
      <c r="HGR2" s="100"/>
      <c r="HGS2" s="99"/>
      <c r="HGT2" s="100"/>
      <c r="HGU2" s="99"/>
      <c r="HGV2" s="100"/>
      <c r="HGW2" s="99"/>
      <c r="HGX2" s="100"/>
      <c r="HGY2" s="99"/>
      <c r="HGZ2" s="100"/>
      <c r="HHA2" s="99"/>
      <c r="HHB2" s="100"/>
      <c r="HHC2" s="99"/>
      <c r="HHD2" s="100"/>
      <c r="HHE2" s="99"/>
      <c r="HHF2" s="100"/>
      <c r="HHG2" s="99"/>
      <c r="HHH2" s="100"/>
      <c r="HHI2" s="99"/>
      <c r="HHJ2" s="100"/>
      <c r="HHK2" s="99"/>
      <c r="HHL2" s="100"/>
      <c r="HHM2" s="99"/>
      <c r="HHN2" s="100"/>
      <c r="HHO2" s="99"/>
      <c r="HHP2" s="100"/>
      <c r="HHQ2" s="99"/>
      <c r="HHR2" s="100"/>
      <c r="HHS2" s="99"/>
      <c r="HHT2" s="100"/>
      <c r="HHU2" s="99"/>
      <c r="HHV2" s="100"/>
      <c r="HHW2" s="99"/>
      <c r="HHX2" s="100"/>
      <c r="HHY2" s="99"/>
      <c r="HHZ2" s="100"/>
      <c r="HIA2" s="99"/>
      <c r="HIB2" s="100"/>
      <c r="HIC2" s="99"/>
      <c r="HID2" s="100"/>
      <c r="HIE2" s="99"/>
      <c r="HIF2" s="100"/>
      <c r="HIG2" s="99"/>
      <c r="HIH2" s="100"/>
      <c r="HII2" s="99"/>
      <c r="HIJ2" s="100"/>
      <c r="HIK2" s="99"/>
      <c r="HIL2" s="100"/>
      <c r="HIM2" s="99"/>
      <c r="HIN2" s="100"/>
      <c r="HIO2" s="99"/>
      <c r="HIP2" s="100"/>
      <c r="HIQ2" s="99"/>
      <c r="HIR2" s="100"/>
      <c r="HIS2" s="99"/>
      <c r="HIT2" s="100"/>
      <c r="HIU2" s="99"/>
      <c r="HIV2" s="100"/>
      <c r="HIW2" s="99"/>
      <c r="HIX2" s="100"/>
      <c r="HIY2" s="99"/>
      <c r="HIZ2" s="100"/>
      <c r="HJA2" s="99"/>
      <c r="HJB2" s="100"/>
      <c r="HJC2" s="99"/>
      <c r="HJD2" s="100"/>
      <c r="HJE2" s="99"/>
      <c r="HJF2" s="100"/>
      <c r="HJG2" s="99"/>
      <c r="HJH2" s="100"/>
      <c r="HJI2" s="99"/>
      <c r="HJJ2" s="100"/>
      <c r="HJK2" s="99"/>
      <c r="HJL2" s="100"/>
      <c r="HJM2" s="99"/>
      <c r="HJN2" s="100"/>
      <c r="HJO2" s="99"/>
      <c r="HJP2" s="100"/>
      <c r="HJQ2" s="99"/>
      <c r="HJR2" s="100"/>
      <c r="HJS2" s="99"/>
      <c r="HJT2" s="100"/>
      <c r="HJU2" s="99"/>
      <c r="HJV2" s="100"/>
      <c r="HJW2" s="99"/>
      <c r="HJX2" s="100"/>
      <c r="HJY2" s="99"/>
      <c r="HJZ2" s="100"/>
      <c r="HKA2" s="99"/>
      <c r="HKB2" s="100"/>
      <c r="HKC2" s="99"/>
      <c r="HKD2" s="100"/>
      <c r="HKE2" s="99"/>
      <c r="HKF2" s="100"/>
      <c r="HKG2" s="99"/>
      <c r="HKH2" s="100"/>
      <c r="HKI2" s="99"/>
      <c r="HKJ2" s="100"/>
      <c r="HKK2" s="99"/>
      <c r="HKL2" s="100"/>
      <c r="HKM2" s="99"/>
      <c r="HKN2" s="100"/>
      <c r="HKO2" s="99"/>
      <c r="HKP2" s="100"/>
      <c r="HKQ2" s="99"/>
      <c r="HKR2" s="100"/>
      <c r="HKS2" s="99"/>
      <c r="HKT2" s="100"/>
      <c r="HKU2" s="99"/>
      <c r="HKV2" s="100"/>
      <c r="HKW2" s="99"/>
      <c r="HKX2" s="100"/>
      <c r="HKY2" s="99"/>
      <c r="HKZ2" s="100"/>
      <c r="HLA2" s="99"/>
      <c r="HLB2" s="100"/>
      <c r="HLC2" s="99"/>
      <c r="HLD2" s="100"/>
      <c r="HLE2" s="99"/>
      <c r="HLF2" s="100"/>
      <c r="HLG2" s="99"/>
      <c r="HLH2" s="100"/>
      <c r="HLI2" s="99"/>
      <c r="HLJ2" s="100"/>
      <c r="HLK2" s="99"/>
      <c r="HLL2" s="100"/>
      <c r="HLM2" s="99"/>
      <c r="HLN2" s="100"/>
      <c r="HLO2" s="99"/>
      <c r="HLP2" s="100"/>
      <c r="HLQ2" s="99"/>
      <c r="HLR2" s="100"/>
      <c r="HLS2" s="99"/>
      <c r="HLT2" s="100"/>
      <c r="HLU2" s="99"/>
      <c r="HLV2" s="100"/>
      <c r="HLW2" s="99"/>
      <c r="HLX2" s="100"/>
      <c r="HLY2" s="99"/>
      <c r="HLZ2" s="100"/>
      <c r="HMA2" s="99"/>
      <c r="HMB2" s="100"/>
      <c r="HMC2" s="99"/>
      <c r="HMD2" s="100"/>
      <c r="HME2" s="99"/>
      <c r="HMF2" s="100"/>
      <c r="HMG2" s="99"/>
      <c r="HMH2" s="100"/>
      <c r="HMI2" s="99"/>
      <c r="HMJ2" s="100"/>
      <c r="HMK2" s="99"/>
      <c r="HML2" s="100"/>
      <c r="HMM2" s="99"/>
      <c r="HMN2" s="100"/>
      <c r="HMO2" s="99"/>
      <c r="HMP2" s="100"/>
      <c r="HMQ2" s="99"/>
      <c r="HMR2" s="100"/>
      <c r="HMS2" s="99"/>
      <c r="HMT2" s="100"/>
      <c r="HMU2" s="99"/>
      <c r="HMV2" s="100"/>
      <c r="HMW2" s="99"/>
      <c r="HMX2" s="100"/>
      <c r="HMY2" s="99"/>
      <c r="HMZ2" s="100"/>
      <c r="HNA2" s="99"/>
      <c r="HNB2" s="100"/>
      <c r="HNC2" s="99"/>
      <c r="HND2" s="100"/>
      <c r="HNE2" s="99"/>
      <c r="HNF2" s="100"/>
      <c r="HNG2" s="99"/>
      <c r="HNH2" s="100"/>
      <c r="HNI2" s="99"/>
      <c r="HNJ2" s="100"/>
      <c r="HNK2" s="99"/>
      <c r="HNL2" s="100"/>
      <c r="HNM2" s="99"/>
      <c r="HNN2" s="100"/>
      <c r="HNO2" s="99"/>
      <c r="HNP2" s="100"/>
      <c r="HNQ2" s="99"/>
      <c r="HNR2" s="100"/>
      <c r="HNS2" s="99"/>
      <c r="HNT2" s="100"/>
      <c r="HNU2" s="99"/>
      <c r="HNV2" s="100"/>
      <c r="HNW2" s="99"/>
      <c r="HNX2" s="100"/>
      <c r="HNY2" s="99"/>
      <c r="HNZ2" s="100"/>
      <c r="HOA2" s="99"/>
      <c r="HOB2" s="100"/>
      <c r="HOC2" s="99"/>
      <c r="HOD2" s="100"/>
      <c r="HOE2" s="99"/>
      <c r="HOF2" s="100"/>
      <c r="HOG2" s="99"/>
      <c r="HOH2" s="100"/>
      <c r="HOI2" s="99"/>
      <c r="HOJ2" s="100"/>
      <c r="HOK2" s="99"/>
      <c r="HOL2" s="100"/>
      <c r="HOM2" s="99"/>
      <c r="HON2" s="100"/>
      <c r="HOO2" s="99"/>
      <c r="HOP2" s="100"/>
      <c r="HOQ2" s="99"/>
      <c r="HOR2" s="100"/>
      <c r="HOS2" s="99"/>
      <c r="HOT2" s="100"/>
      <c r="HOU2" s="99"/>
      <c r="HOV2" s="100"/>
      <c r="HOW2" s="99"/>
      <c r="HOX2" s="100"/>
      <c r="HOY2" s="99"/>
      <c r="HOZ2" s="100"/>
      <c r="HPA2" s="99"/>
      <c r="HPB2" s="100"/>
      <c r="HPC2" s="99"/>
      <c r="HPD2" s="100"/>
      <c r="HPE2" s="99"/>
      <c r="HPF2" s="100"/>
      <c r="HPG2" s="99"/>
      <c r="HPH2" s="100"/>
      <c r="HPI2" s="99"/>
      <c r="HPJ2" s="100"/>
      <c r="HPK2" s="99"/>
      <c r="HPL2" s="100"/>
      <c r="HPM2" s="99"/>
      <c r="HPN2" s="100"/>
      <c r="HPO2" s="99"/>
      <c r="HPP2" s="100"/>
      <c r="HPQ2" s="99"/>
      <c r="HPR2" s="100"/>
      <c r="HPS2" s="99"/>
      <c r="HPT2" s="100"/>
      <c r="HPU2" s="99"/>
      <c r="HPV2" s="100"/>
      <c r="HPW2" s="99"/>
      <c r="HPX2" s="100"/>
      <c r="HPY2" s="99"/>
      <c r="HPZ2" s="100"/>
      <c r="HQA2" s="99"/>
      <c r="HQB2" s="100"/>
      <c r="HQC2" s="99"/>
      <c r="HQD2" s="100"/>
      <c r="HQE2" s="99"/>
      <c r="HQF2" s="100"/>
      <c r="HQG2" s="99"/>
      <c r="HQH2" s="100"/>
      <c r="HQI2" s="99"/>
      <c r="HQJ2" s="100"/>
      <c r="HQK2" s="99"/>
      <c r="HQL2" s="100"/>
      <c r="HQM2" s="99"/>
      <c r="HQN2" s="100"/>
      <c r="HQO2" s="99"/>
      <c r="HQP2" s="100"/>
      <c r="HQQ2" s="99"/>
      <c r="HQR2" s="100"/>
      <c r="HQS2" s="99"/>
      <c r="HQT2" s="100"/>
      <c r="HQU2" s="99"/>
      <c r="HQV2" s="100"/>
      <c r="HQW2" s="99"/>
      <c r="HQX2" s="100"/>
      <c r="HQY2" s="99"/>
      <c r="HQZ2" s="100"/>
      <c r="HRA2" s="99"/>
      <c r="HRB2" s="100"/>
      <c r="HRC2" s="99"/>
      <c r="HRD2" s="100"/>
      <c r="HRE2" s="99"/>
      <c r="HRF2" s="100"/>
      <c r="HRG2" s="99"/>
      <c r="HRH2" s="100"/>
      <c r="HRI2" s="99"/>
      <c r="HRJ2" s="100"/>
      <c r="HRK2" s="99"/>
      <c r="HRL2" s="100"/>
      <c r="HRM2" s="99"/>
      <c r="HRN2" s="100"/>
      <c r="HRO2" s="99"/>
      <c r="HRP2" s="100"/>
      <c r="HRQ2" s="99"/>
      <c r="HRR2" s="100"/>
      <c r="HRS2" s="99"/>
      <c r="HRT2" s="100"/>
      <c r="HRU2" s="99"/>
      <c r="HRV2" s="100"/>
      <c r="HRW2" s="99"/>
      <c r="HRX2" s="100"/>
      <c r="HRY2" s="99"/>
      <c r="HRZ2" s="100"/>
      <c r="HSA2" s="99"/>
      <c r="HSB2" s="100"/>
      <c r="HSC2" s="99"/>
      <c r="HSD2" s="100"/>
      <c r="HSE2" s="99"/>
      <c r="HSF2" s="100"/>
      <c r="HSG2" s="99"/>
      <c r="HSH2" s="100"/>
      <c r="HSI2" s="99"/>
      <c r="HSJ2" s="100"/>
      <c r="HSK2" s="99"/>
      <c r="HSL2" s="100"/>
      <c r="HSM2" s="99"/>
      <c r="HSN2" s="100"/>
      <c r="HSO2" s="99"/>
      <c r="HSP2" s="100"/>
      <c r="HSQ2" s="99"/>
      <c r="HSR2" s="100"/>
      <c r="HSS2" s="99"/>
      <c r="HST2" s="100"/>
      <c r="HSU2" s="99"/>
      <c r="HSV2" s="100"/>
      <c r="HSW2" s="99"/>
      <c r="HSX2" s="100"/>
      <c r="HSY2" s="99"/>
      <c r="HSZ2" s="100"/>
      <c r="HTA2" s="99"/>
      <c r="HTB2" s="100"/>
      <c r="HTC2" s="99"/>
      <c r="HTD2" s="100"/>
      <c r="HTE2" s="99"/>
      <c r="HTF2" s="100"/>
      <c r="HTG2" s="99"/>
      <c r="HTH2" s="100"/>
      <c r="HTI2" s="99"/>
      <c r="HTJ2" s="100"/>
      <c r="HTK2" s="99"/>
      <c r="HTL2" s="100"/>
      <c r="HTM2" s="99"/>
      <c r="HTN2" s="100"/>
      <c r="HTO2" s="99"/>
      <c r="HTP2" s="100"/>
      <c r="HTQ2" s="99"/>
      <c r="HTR2" s="100"/>
      <c r="HTS2" s="99"/>
      <c r="HTT2" s="100"/>
      <c r="HTU2" s="99"/>
      <c r="HTV2" s="100"/>
      <c r="HTW2" s="99"/>
      <c r="HTX2" s="100"/>
      <c r="HTY2" s="99"/>
      <c r="HTZ2" s="100"/>
      <c r="HUA2" s="99"/>
      <c r="HUB2" s="100"/>
      <c r="HUC2" s="99"/>
      <c r="HUD2" s="100"/>
      <c r="HUE2" s="99"/>
      <c r="HUF2" s="100"/>
      <c r="HUG2" s="99"/>
      <c r="HUH2" s="100"/>
      <c r="HUI2" s="99"/>
      <c r="HUJ2" s="100"/>
      <c r="HUK2" s="99"/>
      <c r="HUL2" s="100"/>
      <c r="HUM2" s="99"/>
      <c r="HUN2" s="100"/>
      <c r="HUO2" s="99"/>
      <c r="HUP2" s="100"/>
      <c r="HUQ2" s="99"/>
      <c r="HUR2" s="100"/>
      <c r="HUS2" s="99"/>
      <c r="HUT2" s="100"/>
      <c r="HUU2" s="99"/>
      <c r="HUV2" s="100"/>
      <c r="HUW2" s="99"/>
      <c r="HUX2" s="100"/>
      <c r="HUY2" s="99"/>
      <c r="HUZ2" s="100"/>
      <c r="HVA2" s="99"/>
      <c r="HVB2" s="100"/>
      <c r="HVC2" s="99"/>
      <c r="HVD2" s="100"/>
      <c r="HVE2" s="99"/>
      <c r="HVF2" s="100"/>
      <c r="HVG2" s="99"/>
      <c r="HVH2" s="100"/>
      <c r="HVI2" s="99"/>
      <c r="HVJ2" s="100"/>
      <c r="HVK2" s="99"/>
      <c r="HVL2" s="100"/>
      <c r="HVM2" s="99"/>
      <c r="HVN2" s="100"/>
      <c r="HVO2" s="99"/>
      <c r="HVP2" s="100"/>
      <c r="HVQ2" s="99"/>
      <c r="HVR2" s="100"/>
      <c r="HVS2" s="99"/>
      <c r="HVT2" s="100"/>
      <c r="HVU2" s="99"/>
      <c r="HVV2" s="100"/>
      <c r="HVW2" s="99"/>
      <c r="HVX2" s="100"/>
      <c r="HVY2" s="99"/>
      <c r="HVZ2" s="100"/>
      <c r="HWA2" s="99"/>
      <c r="HWB2" s="100"/>
      <c r="HWC2" s="99"/>
      <c r="HWD2" s="100"/>
      <c r="HWE2" s="99"/>
      <c r="HWF2" s="100"/>
      <c r="HWG2" s="99"/>
      <c r="HWH2" s="100"/>
      <c r="HWI2" s="99"/>
      <c r="HWJ2" s="100"/>
      <c r="HWK2" s="99"/>
      <c r="HWL2" s="100"/>
      <c r="HWM2" s="99"/>
      <c r="HWN2" s="100"/>
      <c r="HWO2" s="99"/>
      <c r="HWP2" s="100"/>
      <c r="HWQ2" s="99"/>
      <c r="HWR2" s="100"/>
      <c r="HWS2" s="99"/>
      <c r="HWT2" s="100"/>
      <c r="HWU2" s="99"/>
      <c r="HWV2" s="100"/>
      <c r="HWW2" s="99"/>
      <c r="HWX2" s="100"/>
      <c r="HWY2" s="99"/>
      <c r="HWZ2" s="100"/>
      <c r="HXA2" s="99"/>
      <c r="HXB2" s="100"/>
      <c r="HXC2" s="99"/>
      <c r="HXD2" s="100"/>
      <c r="HXE2" s="99"/>
      <c r="HXF2" s="100"/>
      <c r="HXG2" s="99"/>
      <c r="HXH2" s="100"/>
      <c r="HXI2" s="99"/>
      <c r="HXJ2" s="100"/>
      <c r="HXK2" s="99"/>
      <c r="HXL2" s="100"/>
      <c r="HXM2" s="99"/>
      <c r="HXN2" s="100"/>
      <c r="HXO2" s="99"/>
      <c r="HXP2" s="100"/>
      <c r="HXQ2" s="99"/>
      <c r="HXR2" s="100"/>
      <c r="HXS2" s="99"/>
      <c r="HXT2" s="100"/>
      <c r="HXU2" s="99"/>
      <c r="HXV2" s="100"/>
      <c r="HXW2" s="99"/>
      <c r="HXX2" s="100"/>
      <c r="HXY2" s="99"/>
      <c r="HXZ2" s="100"/>
      <c r="HYA2" s="99"/>
      <c r="HYB2" s="100"/>
      <c r="HYC2" s="99"/>
      <c r="HYD2" s="100"/>
      <c r="HYE2" s="99"/>
      <c r="HYF2" s="100"/>
      <c r="HYG2" s="99"/>
      <c r="HYH2" s="100"/>
      <c r="HYI2" s="99"/>
      <c r="HYJ2" s="100"/>
      <c r="HYK2" s="99"/>
      <c r="HYL2" s="100"/>
      <c r="HYM2" s="99"/>
      <c r="HYN2" s="100"/>
      <c r="HYO2" s="99"/>
      <c r="HYP2" s="100"/>
      <c r="HYQ2" s="99"/>
      <c r="HYR2" s="100"/>
      <c r="HYS2" s="99"/>
      <c r="HYT2" s="100"/>
      <c r="HYU2" s="99"/>
      <c r="HYV2" s="100"/>
      <c r="HYW2" s="99"/>
      <c r="HYX2" s="100"/>
      <c r="HYY2" s="99"/>
      <c r="HYZ2" s="100"/>
      <c r="HZA2" s="99"/>
      <c r="HZB2" s="100"/>
      <c r="HZC2" s="99"/>
      <c r="HZD2" s="100"/>
      <c r="HZE2" s="99"/>
      <c r="HZF2" s="100"/>
      <c r="HZG2" s="99"/>
      <c r="HZH2" s="100"/>
      <c r="HZI2" s="99"/>
      <c r="HZJ2" s="100"/>
      <c r="HZK2" s="99"/>
      <c r="HZL2" s="100"/>
      <c r="HZM2" s="99"/>
      <c r="HZN2" s="100"/>
      <c r="HZO2" s="99"/>
      <c r="HZP2" s="100"/>
      <c r="HZQ2" s="99"/>
      <c r="HZR2" s="100"/>
      <c r="HZS2" s="99"/>
      <c r="HZT2" s="100"/>
      <c r="HZU2" s="99"/>
      <c r="HZV2" s="100"/>
      <c r="HZW2" s="99"/>
      <c r="HZX2" s="100"/>
      <c r="HZY2" s="99"/>
      <c r="HZZ2" s="100"/>
      <c r="IAA2" s="99"/>
      <c r="IAB2" s="100"/>
      <c r="IAC2" s="99"/>
      <c r="IAD2" s="100"/>
      <c r="IAE2" s="99"/>
      <c r="IAF2" s="100"/>
      <c r="IAG2" s="99"/>
      <c r="IAH2" s="100"/>
      <c r="IAI2" s="99"/>
      <c r="IAJ2" s="100"/>
      <c r="IAK2" s="99"/>
      <c r="IAL2" s="100"/>
      <c r="IAM2" s="99"/>
      <c r="IAN2" s="100"/>
      <c r="IAO2" s="99"/>
      <c r="IAP2" s="100"/>
      <c r="IAQ2" s="99"/>
      <c r="IAR2" s="100"/>
      <c r="IAS2" s="99"/>
      <c r="IAT2" s="100"/>
      <c r="IAU2" s="99"/>
      <c r="IAV2" s="100"/>
      <c r="IAW2" s="99"/>
      <c r="IAX2" s="100"/>
      <c r="IAY2" s="99"/>
      <c r="IAZ2" s="100"/>
      <c r="IBA2" s="99"/>
      <c r="IBB2" s="100"/>
      <c r="IBC2" s="99"/>
      <c r="IBD2" s="100"/>
      <c r="IBE2" s="99"/>
      <c r="IBF2" s="100"/>
      <c r="IBG2" s="99"/>
      <c r="IBH2" s="100"/>
      <c r="IBI2" s="99"/>
      <c r="IBJ2" s="100"/>
      <c r="IBK2" s="99"/>
      <c r="IBL2" s="100"/>
      <c r="IBM2" s="99"/>
      <c r="IBN2" s="100"/>
      <c r="IBO2" s="99"/>
      <c r="IBP2" s="100"/>
      <c r="IBQ2" s="99"/>
      <c r="IBR2" s="100"/>
      <c r="IBS2" s="99"/>
      <c r="IBT2" s="100"/>
      <c r="IBU2" s="99"/>
      <c r="IBV2" s="100"/>
      <c r="IBW2" s="99"/>
      <c r="IBX2" s="100"/>
      <c r="IBY2" s="99"/>
      <c r="IBZ2" s="100"/>
      <c r="ICA2" s="99"/>
      <c r="ICB2" s="100"/>
      <c r="ICC2" s="99"/>
      <c r="ICD2" s="100"/>
      <c r="ICE2" s="99"/>
      <c r="ICF2" s="100"/>
      <c r="ICG2" s="99"/>
      <c r="ICH2" s="100"/>
      <c r="ICI2" s="99"/>
      <c r="ICJ2" s="100"/>
      <c r="ICK2" s="99"/>
      <c r="ICL2" s="100"/>
      <c r="ICM2" s="99"/>
      <c r="ICN2" s="100"/>
      <c r="ICO2" s="99"/>
      <c r="ICP2" s="100"/>
      <c r="ICQ2" s="99"/>
      <c r="ICR2" s="100"/>
      <c r="ICS2" s="99"/>
      <c r="ICT2" s="100"/>
      <c r="ICU2" s="99"/>
      <c r="ICV2" s="100"/>
      <c r="ICW2" s="99"/>
      <c r="ICX2" s="100"/>
      <c r="ICY2" s="99"/>
      <c r="ICZ2" s="100"/>
      <c r="IDA2" s="99"/>
      <c r="IDB2" s="100"/>
      <c r="IDC2" s="99"/>
      <c r="IDD2" s="100"/>
      <c r="IDE2" s="99"/>
      <c r="IDF2" s="100"/>
      <c r="IDG2" s="99"/>
      <c r="IDH2" s="100"/>
      <c r="IDI2" s="99"/>
      <c r="IDJ2" s="100"/>
      <c r="IDK2" s="99"/>
      <c r="IDL2" s="100"/>
      <c r="IDM2" s="99"/>
      <c r="IDN2" s="100"/>
      <c r="IDO2" s="99"/>
      <c r="IDP2" s="100"/>
      <c r="IDQ2" s="99"/>
      <c r="IDR2" s="100"/>
      <c r="IDS2" s="99"/>
      <c r="IDT2" s="100"/>
      <c r="IDU2" s="99"/>
      <c r="IDV2" s="100"/>
      <c r="IDW2" s="99"/>
      <c r="IDX2" s="100"/>
      <c r="IDY2" s="99"/>
      <c r="IDZ2" s="100"/>
      <c r="IEA2" s="99"/>
      <c r="IEB2" s="100"/>
      <c r="IEC2" s="99"/>
      <c r="IED2" s="100"/>
      <c r="IEE2" s="99"/>
      <c r="IEF2" s="100"/>
      <c r="IEG2" s="99"/>
      <c r="IEH2" s="100"/>
      <c r="IEI2" s="99"/>
      <c r="IEJ2" s="100"/>
      <c r="IEK2" s="99"/>
      <c r="IEL2" s="100"/>
      <c r="IEM2" s="99"/>
      <c r="IEN2" s="100"/>
      <c r="IEO2" s="99"/>
      <c r="IEP2" s="100"/>
      <c r="IEQ2" s="99"/>
      <c r="IER2" s="100"/>
      <c r="IES2" s="99"/>
      <c r="IET2" s="100"/>
      <c r="IEU2" s="99"/>
      <c r="IEV2" s="100"/>
      <c r="IEW2" s="99"/>
      <c r="IEX2" s="100"/>
      <c r="IEY2" s="99"/>
      <c r="IEZ2" s="100"/>
      <c r="IFA2" s="99"/>
      <c r="IFB2" s="100"/>
      <c r="IFC2" s="99"/>
      <c r="IFD2" s="100"/>
      <c r="IFE2" s="99"/>
      <c r="IFF2" s="100"/>
      <c r="IFG2" s="99"/>
      <c r="IFH2" s="100"/>
      <c r="IFI2" s="99"/>
      <c r="IFJ2" s="100"/>
      <c r="IFK2" s="99"/>
      <c r="IFL2" s="100"/>
      <c r="IFM2" s="99"/>
      <c r="IFN2" s="100"/>
      <c r="IFO2" s="99"/>
      <c r="IFP2" s="100"/>
      <c r="IFQ2" s="99"/>
      <c r="IFR2" s="100"/>
      <c r="IFS2" s="99"/>
      <c r="IFT2" s="100"/>
      <c r="IFU2" s="99"/>
      <c r="IFV2" s="100"/>
      <c r="IFW2" s="99"/>
      <c r="IFX2" s="100"/>
      <c r="IFY2" s="99"/>
      <c r="IFZ2" s="100"/>
      <c r="IGA2" s="99"/>
      <c r="IGB2" s="100"/>
      <c r="IGC2" s="99"/>
      <c r="IGD2" s="100"/>
      <c r="IGE2" s="99"/>
      <c r="IGF2" s="100"/>
      <c r="IGG2" s="99"/>
      <c r="IGH2" s="100"/>
      <c r="IGI2" s="99"/>
      <c r="IGJ2" s="100"/>
      <c r="IGK2" s="99"/>
      <c r="IGL2" s="100"/>
      <c r="IGM2" s="99"/>
      <c r="IGN2" s="100"/>
      <c r="IGO2" s="99"/>
      <c r="IGP2" s="100"/>
      <c r="IGQ2" s="99"/>
      <c r="IGR2" s="100"/>
      <c r="IGS2" s="99"/>
      <c r="IGT2" s="100"/>
      <c r="IGU2" s="99"/>
      <c r="IGV2" s="100"/>
      <c r="IGW2" s="99"/>
      <c r="IGX2" s="100"/>
      <c r="IGY2" s="99"/>
      <c r="IGZ2" s="100"/>
      <c r="IHA2" s="99"/>
      <c r="IHB2" s="100"/>
      <c r="IHC2" s="99"/>
      <c r="IHD2" s="100"/>
      <c r="IHE2" s="99"/>
      <c r="IHF2" s="100"/>
      <c r="IHG2" s="99"/>
      <c r="IHH2" s="100"/>
      <c r="IHI2" s="99"/>
      <c r="IHJ2" s="100"/>
      <c r="IHK2" s="99"/>
      <c r="IHL2" s="100"/>
      <c r="IHM2" s="99"/>
      <c r="IHN2" s="100"/>
      <c r="IHO2" s="99"/>
      <c r="IHP2" s="100"/>
      <c r="IHQ2" s="99"/>
      <c r="IHR2" s="100"/>
      <c r="IHS2" s="99"/>
      <c r="IHT2" s="100"/>
      <c r="IHU2" s="99"/>
      <c r="IHV2" s="100"/>
      <c r="IHW2" s="99"/>
      <c r="IHX2" s="100"/>
      <c r="IHY2" s="99"/>
      <c r="IHZ2" s="100"/>
      <c r="IIA2" s="99"/>
      <c r="IIB2" s="100"/>
      <c r="IIC2" s="99"/>
      <c r="IID2" s="100"/>
      <c r="IIE2" s="99"/>
      <c r="IIF2" s="100"/>
      <c r="IIG2" s="99"/>
      <c r="IIH2" s="100"/>
      <c r="III2" s="99"/>
      <c r="IIJ2" s="100"/>
      <c r="IIK2" s="99"/>
      <c r="IIL2" s="100"/>
      <c r="IIM2" s="99"/>
      <c r="IIN2" s="100"/>
      <c r="IIO2" s="99"/>
      <c r="IIP2" s="100"/>
      <c r="IIQ2" s="99"/>
      <c r="IIR2" s="100"/>
      <c r="IIS2" s="99"/>
      <c r="IIT2" s="100"/>
      <c r="IIU2" s="99"/>
      <c r="IIV2" s="100"/>
      <c r="IIW2" s="99"/>
      <c r="IIX2" s="100"/>
      <c r="IIY2" s="99"/>
      <c r="IIZ2" s="100"/>
      <c r="IJA2" s="99"/>
      <c r="IJB2" s="100"/>
      <c r="IJC2" s="99"/>
      <c r="IJD2" s="100"/>
      <c r="IJE2" s="99"/>
      <c r="IJF2" s="100"/>
      <c r="IJG2" s="99"/>
      <c r="IJH2" s="100"/>
      <c r="IJI2" s="99"/>
      <c r="IJJ2" s="100"/>
      <c r="IJK2" s="99"/>
      <c r="IJL2" s="100"/>
      <c r="IJM2" s="99"/>
      <c r="IJN2" s="100"/>
      <c r="IJO2" s="99"/>
      <c r="IJP2" s="100"/>
      <c r="IJQ2" s="99"/>
      <c r="IJR2" s="100"/>
      <c r="IJS2" s="99"/>
      <c r="IJT2" s="100"/>
      <c r="IJU2" s="99"/>
      <c r="IJV2" s="100"/>
      <c r="IJW2" s="99"/>
      <c r="IJX2" s="100"/>
      <c r="IJY2" s="99"/>
      <c r="IJZ2" s="100"/>
      <c r="IKA2" s="99"/>
      <c r="IKB2" s="100"/>
      <c r="IKC2" s="99"/>
      <c r="IKD2" s="100"/>
      <c r="IKE2" s="99"/>
      <c r="IKF2" s="100"/>
      <c r="IKG2" s="99"/>
      <c r="IKH2" s="100"/>
      <c r="IKI2" s="99"/>
      <c r="IKJ2" s="100"/>
      <c r="IKK2" s="99"/>
      <c r="IKL2" s="100"/>
      <c r="IKM2" s="99"/>
      <c r="IKN2" s="100"/>
      <c r="IKO2" s="99"/>
      <c r="IKP2" s="100"/>
      <c r="IKQ2" s="99"/>
      <c r="IKR2" s="100"/>
      <c r="IKS2" s="99"/>
      <c r="IKT2" s="100"/>
      <c r="IKU2" s="99"/>
      <c r="IKV2" s="100"/>
      <c r="IKW2" s="99"/>
      <c r="IKX2" s="100"/>
      <c r="IKY2" s="99"/>
      <c r="IKZ2" s="100"/>
      <c r="ILA2" s="99"/>
      <c r="ILB2" s="100"/>
      <c r="ILC2" s="99"/>
      <c r="ILD2" s="100"/>
      <c r="ILE2" s="99"/>
      <c r="ILF2" s="100"/>
      <c r="ILG2" s="99"/>
      <c r="ILH2" s="100"/>
      <c r="ILI2" s="99"/>
      <c r="ILJ2" s="100"/>
      <c r="ILK2" s="99"/>
      <c r="ILL2" s="100"/>
      <c r="ILM2" s="99"/>
      <c r="ILN2" s="100"/>
      <c r="ILO2" s="99"/>
      <c r="ILP2" s="100"/>
      <c r="ILQ2" s="99"/>
      <c r="ILR2" s="100"/>
      <c r="ILS2" s="99"/>
      <c r="ILT2" s="100"/>
      <c r="ILU2" s="99"/>
      <c r="ILV2" s="100"/>
      <c r="ILW2" s="99"/>
      <c r="ILX2" s="100"/>
      <c r="ILY2" s="99"/>
      <c r="ILZ2" s="100"/>
      <c r="IMA2" s="99"/>
      <c r="IMB2" s="100"/>
      <c r="IMC2" s="99"/>
      <c r="IMD2" s="100"/>
      <c r="IME2" s="99"/>
      <c r="IMF2" s="100"/>
      <c r="IMG2" s="99"/>
      <c r="IMH2" s="100"/>
      <c r="IMI2" s="99"/>
      <c r="IMJ2" s="100"/>
      <c r="IMK2" s="99"/>
      <c r="IML2" s="100"/>
      <c r="IMM2" s="99"/>
      <c r="IMN2" s="100"/>
      <c r="IMO2" s="99"/>
      <c r="IMP2" s="100"/>
      <c r="IMQ2" s="99"/>
      <c r="IMR2" s="100"/>
      <c r="IMS2" s="99"/>
      <c r="IMT2" s="100"/>
      <c r="IMU2" s="99"/>
      <c r="IMV2" s="100"/>
      <c r="IMW2" s="99"/>
      <c r="IMX2" s="100"/>
      <c r="IMY2" s="99"/>
      <c r="IMZ2" s="100"/>
      <c r="INA2" s="99"/>
      <c r="INB2" s="100"/>
      <c r="INC2" s="99"/>
      <c r="IND2" s="100"/>
      <c r="INE2" s="99"/>
      <c r="INF2" s="100"/>
      <c r="ING2" s="99"/>
      <c r="INH2" s="100"/>
      <c r="INI2" s="99"/>
      <c r="INJ2" s="100"/>
      <c r="INK2" s="99"/>
      <c r="INL2" s="100"/>
      <c r="INM2" s="99"/>
      <c r="INN2" s="100"/>
      <c r="INO2" s="99"/>
      <c r="INP2" s="100"/>
      <c r="INQ2" s="99"/>
      <c r="INR2" s="100"/>
      <c r="INS2" s="99"/>
      <c r="INT2" s="100"/>
      <c r="INU2" s="99"/>
      <c r="INV2" s="100"/>
      <c r="INW2" s="99"/>
      <c r="INX2" s="100"/>
      <c r="INY2" s="99"/>
      <c r="INZ2" s="100"/>
      <c r="IOA2" s="99"/>
      <c r="IOB2" s="100"/>
      <c r="IOC2" s="99"/>
      <c r="IOD2" s="100"/>
      <c r="IOE2" s="99"/>
      <c r="IOF2" s="100"/>
      <c r="IOG2" s="99"/>
      <c r="IOH2" s="100"/>
      <c r="IOI2" s="99"/>
      <c r="IOJ2" s="100"/>
      <c r="IOK2" s="99"/>
      <c r="IOL2" s="100"/>
      <c r="IOM2" s="99"/>
      <c r="ION2" s="100"/>
      <c r="IOO2" s="99"/>
      <c r="IOP2" s="100"/>
      <c r="IOQ2" s="99"/>
      <c r="IOR2" s="100"/>
      <c r="IOS2" s="99"/>
      <c r="IOT2" s="100"/>
      <c r="IOU2" s="99"/>
      <c r="IOV2" s="100"/>
      <c r="IOW2" s="99"/>
      <c r="IOX2" s="100"/>
      <c r="IOY2" s="99"/>
      <c r="IOZ2" s="100"/>
      <c r="IPA2" s="99"/>
      <c r="IPB2" s="100"/>
      <c r="IPC2" s="99"/>
      <c r="IPD2" s="100"/>
      <c r="IPE2" s="99"/>
      <c r="IPF2" s="100"/>
      <c r="IPG2" s="99"/>
      <c r="IPH2" s="100"/>
      <c r="IPI2" s="99"/>
      <c r="IPJ2" s="100"/>
      <c r="IPK2" s="99"/>
      <c r="IPL2" s="100"/>
      <c r="IPM2" s="99"/>
      <c r="IPN2" s="100"/>
      <c r="IPO2" s="99"/>
      <c r="IPP2" s="100"/>
      <c r="IPQ2" s="99"/>
      <c r="IPR2" s="100"/>
      <c r="IPS2" s="99"/>
      <c r="IPT2" s="100"/>
      <c r="IPU2" s="99"/>
      <c r="IPV2" s="100"/>
      <c r="IPW2" s="99"/>
      <c r="IPX2" s="100"/>
      <c r="IPY2" s="99"/>
      <c r="IPZ2" s="100"/>
      <c r="IQA2" s="99"/>
      <c r="IQB2" s="100"/>
      <c r="IQC2" s="99"/>
      <c r="IQD2" s="100"/>
      <c r="IQE2" s="99"/>
      <c r="IQF2" s="100"/>
      <c r="IQG2" s="99"/>
      <c r="IQH2" s="100"/>
      <c r="IQI2" s="99"/>
      <c r="IQJ2" s="100"/>
      <c r="IQK2" s="99"/>
      <c r="IQL2" s="100"/>
      <c r="IQM2" s="99"/>
      <c r="IQN2" s="100"/>
      <c r="IQO2" s="99"/>
      <c r="IQP2" s="100"/>
      <c r="IQQ2" s="99"/>
      <c r="IQR2" s="100"/>
      <c r="IQS2" s="99"/>
      <c r="IQT2" s="100"/>
      <c r="IQU2" s="99"/>
      <c r="IQV2" s="100"/>
      <c r="IQW2" s="99"/>
      <c r="IQX2" s="100"/>
      <c r="IQY2" s="99"/>
      <c r="IQZ2" s="100"/>
      <c r="IRA2" s="99"/>
      <c r="IRB2" s="100"/>
      <c r="IRC2" s="99"/>
      <c r="IRD2" s="100"/>
      <c r="IRE2" s="99"/>
      <c r="IRF2" s="100"/>
      <c r="IRG2" s="99"/>
      <c r="IRH2" s="100"/>
      <c r="IRI2" s="99"/>
      <c r="IRJ2" s="100"/>
      <c r="IRK2" s="99"/>
      <c r="IRL2" s="100"/>
      <c r="IRM2" s="99"/>
      <c r="IRN2" s="100"/>
      <c r="IRO2" s="99"/>
      <c r="IRP2" s="100"/>
      <c r="IRQ2" s="99"/>
      <c r="IRR2" s="100"/>
      <c r="IRS2" s="99"/>
      <c r="IRT2" s="100"/>
      <c r="IRU2" s="99"/>
      <c r="IRV2" s="100"/>
      <c r="IRW2" s="99"/>
      <c r="IRX2" s="100"/>
      <c r="IRY2" s="99"/>
      <c r="IRZ2" s="100"/>
      <c r="ISA2" s="99"/>
      <c r="ISB2" s="100"/>
      <c r="ISC2" s="99"/>
      <c r="ISD2" s="100"/>
      <c r="ISE2" s="99"/>
      <c r="ISF2" s="100"/>
      <c r="ISG2" s="99"/>
      <c r="ISH2" s="100"/>
      <c r="ISI2" s="99"/>
      <c r="ISJ2" s="100"/>
      <c r="ISK2" s="99"/>
      <c r="ISL2" s="100"/>
      <c r="ISM2" s="99"/>
      <c r="ISN2" s="100"/>
      <c r="ISO2" s="99"/>
      <c r="ISP2" s="100"/>
      <c r="ISQ2" s="99"/>
      <c r="ISR2" s="100"/>
      <c r="ISS2" s="99"/>
      <c r="IST2" s="100"/>
      <c r="ISU2" s="99"/>
      <c r="ISV2" s="100"/>
      <c r="ISW2" s="99"/>
      <c r="ISX2" s="100"/>
      <c r="ISY2" s="99"/>
      <c r="ISZ2" s="100"/>
      <c r="ITA2" s="99"/>
      <c r="ITB2" s="100"/>
      <c r="ITC2" s="99"/>
      <c r="ITD2" s="100"/>
      <c r="ITE2" s="99"/>
      <c r="ITF2" s="100"/>
      <c r="ITG2" s="99"/>
      <c r="ITH2" s="100"/>
      <c r="ITI2" s="99"/>
      <c r="ITJ2" s="100"/>
      <c r="ITK2" s="99"/>
      <c r="ITL2" s="100"/>
      <c r="ITM2" s="99"/>
      <c r="ITN2" s="100"/>
      <c r="ITO2" s="99"/>
      <c r="ITP2" s="100"/>
      <c r="ITQ2" s="99"/>
      <c r="ITR2" s="100"/>
      <c r="ITS2" s="99"/>
      <c r="ITT2" s="100"/>
      <c r="ITU2" s="99"/>
      <c r="ITV2" s="100"/>
      <c r="ITW2" s="99"/>
      <c r="ITX2" s="100"/>
      <c r="ITY2" s="99"/>
      <c r="ITZ2" s="100"/>
      <c r="IUA2" s="99"/>
      <c r="IUB2" s="100"/>
      <c r="IUC2" s="99"/>
      <c r="IUD2" s="100"/>
      <c r="IUE2" s="99"/>
      <c r="IUF2" s="100"/>
      <c r="IUG2" s="99"/>
      <c r="IUH2" s="100"/>
      <c r="IUI2" s="99"/>
      <c r="IUJ2" s="100"/>
      <c r="IUK2" s="99"/>
      <c r="IUL2" s="100"/>
      <c r="IUM2" s="99"/>
      <c r="IUN2" s="100"/>
      <c r="IUO2" s="99"/>
      <c r="IUP2" s="100"/>
      <c r="IUQ2" s="99"/>
      <c r="IUR2" s="100"/>
      <c r="IUS2" s="99"/>
      <c r="IUT2" s="100"/>
      <c r="IUU2" s="99"/>
      <c r="IUV2" s="100"/>
      <c r="IUW2" s="99"/>
      <c r="IUX2" s="100"/>
      <c r="IUY2" s="99"/>
      <c r="IUZ2" s="100"/>
      <c r="IVA2" s="99"/>
      <c r="IVB2" s="100"/>
      <c r="IVC2" s="99"/>
      <c r="IVD2" s="100"/>
      <c r="IVE2" s="99"/>
      <c r="IVF2" s="100"/>
      <c r="IVG2" s="99"/>
      <c r="IVH2" s="100"/>
      <c r="IVI2" s="99"/>
      <c r="IVJ2" s="100"/>
      <c r="IVK2" s="99"/>
      <c r="IVL2" s="100"/>
      <c r="IVM2" s="99"/>
      <c r="IVN2" s="100"/>
      <c r="IVO2" s="99"/>
      <c r="IVP2" s="100"/>
      <c r="IVQ2" s="99"/>
      <c r="IVR2" s="100"/>
      <c r="IVS2" s="99"/>
      <c r="IVT2" s="100"/>
      <c r="IVU2" s="99"/>
      <c r="IVV2" s="100"/>
      <c r="IVW2" s="99"/>
      <c r="IVX2" s="100"/>
      <c r="IVY2" s="99"/>
      <c r="IVZ2" s="100"/>
      <c r="IWA2" s="99"/>
      <c r="IWB2" s="100"/>
      <c r="IWC2" s="99"/>
      <c r="IWD2" s="100"/>
      <c r="IWE2" s="99"/>
      <c r="IWF2" s="100"/>
      <c r="IWG2" s="99"/>
      <c r="IWH2" s="100"/>
      <c r="IWI2" s="99"/>
      <c r="IWJ2" s="100"/>
      <c r="IWK2" s="99"/>
      <c r="IWL2" s="100"/>
      <c r="IWM2" s="99"/>
      <c r="IWN2" s="100"/>
      <c r="IWO2" s="99"/>
      <c r="IWP2" s="100"/>
      <c r="IWQ2" s="99"/>
      <c r="IWR2" s="100"/>
      <c r="IWS2" s="99"/>
      <c r="IWT2" s="100"/>
      <c r="IWU2" s="99"/>
      <c r="IWV2" s="100"/>
      <c r="IWW2" s="99"/>
      <c r="IWX2" s="100"/>
      <c r="IWY2" s="99"/>
      <c r="IWZ2" s="100"/>
      <c r="IXA2" s="99"/>
      <c r="IXB2" s="100"/>
      <c r="IXC2" s="99"/>
      <c r="IXD2" s="100"/>
      <c r="IXE2" s="99"/>
      <c r="IXF2" s="100"/>
      <c r="IXG2" s="99"/>
      <c r="IXH2" s="100"/>
      <c r="IXI2" s="99"/>
      <c r="IXJ2" s="100"/>
      <c r="IXK2" s="99"/>
      <c r="IXL2" s="100"/>
      <c r="IXM2" s="99"/>
      <c r="IXN2" s="100"/>
      <c r="IXO2" s="99"/>
      <c r="IXP2" s="100"/>
      <c r="IXQ2" s="99"/>
      <c r="IXR2" s="100"/>
      <c r="IXS2" s="99"/>
      <c r="IXT2" s="100"/>
      <c r="IXU2" s="99"/>
      <c r="IXV2" s="100"/>
      <c r="IXW2" s="99"/>
      <c r="IXX2" s="100"/>
      <c r="IXY2" s="99"/>
      <c r="IXZ2" s="100"/>
      <c r="IYA2" s="99"/>
      <c r="IYB2" s="100"/>
      <c r="IYC2" s="99"/>
      <c r="IYD2" s="100"/>
      <c r="IYE2" s="99"/>
      <c r="IYF2" s="100"/>
      <c r="IYG2" s="99"/>
      <c r="IYH2" s="100"/>
      <c r="IYI2" s="99"/>
      <c r="IYJ2" s="100"/>
      <c r="IYK2" s="99"/>
      <c r="IYL2" s="100"/>
      <c r="IYM2" s="99"/>
      <c r="IYN2" s="100"/>
      <c r="IYO2" s="99"/>
      <c r="IYP2" s="100"/>
      <c r="IYQ2" s="99"/>
      <c r="IYR2" s="100"/>
      <c r="IYS2" s="99"/>
      <c r="IYT2" s="100"/>
      <c r="IYU2" s="99"/>
      <c r="IYV2" s="100"/>
      <c r="IYW2" s="99"/>
      <c r="IYX2" s="100"/>
      <c r="IYY2" s="99"/>
      <c r="IYZ2" s="100"/>
      <c r="IZA2" s="99"/>
      <c r="IZB2" s="100"/>
      <c r="IZC2" s="99"/>
      <c r="IZD2" s="100"/>
      <c r="IZE2" s="99"/>
      <c r="IZF2" s="100"/>
      <c r="IZG2" s="99"/>
      <c r="IZH2" s="100"/>
      <c r="IZI2" s="99"/>
      <c r="IZJ2" s="100"/>
      <c r="IZK2" s="99"/>
      <c r="IZL2" s="100"/>
      <c r="IZM2" s="99"/>
      <c r="IZN2" s="100"/>
      <c r="IZO2" s="99"/>
      <c r="IZP2" s="100"/>
      <c r="IZQ2" s="99"/>
      <c r="IZR2" s="100"/>
      <c r="IZS2" s="99"/>
      <c r="IZT2" s="100"/>
      <c r="IZU2" s="99"/>
      <c r="IZV2" s="100"/>
      <c r="IZW2" s="99"/>
      <c r="IZX2" s="100"/>
      <c r="IZY2" s="99"/>
      <c r="IZZ2" s="100"/>
      <c r="JAA2" s="99"/>
      <c r="JAB2" s="100"/>
      <c r="JAC2" s="99"/>
      <c r="JAD2" s="100"/>
      <c r="JAE2" s="99"/>
      <c r="JAF2" s="100"/>
      <c r="JAG2" s="99"/>
      <c r="JAH2" s="100"/>
      <c r="JAI2" s="99"/>
      <c r="JAJ2" s="100"/>
      <c r="JAK2" s="99"/>
      <c r="JAL2" s="100"/>
      <c r="JAM2" s="99"/>
      <c r="JAN2" s="100"/>
      <c r="JAO2" s="99"/>
      <c r="JAP2" s="100"/>
      <c r="JAQ2" s="99"/>
      <c r="JAR2" s="100"/>
      <c r="JAS2" s="99"/>
      <c r="JAT2" s="100"/>
      <c r="JAU2" s="99"/>
      <c r="JAV2" s="100"/>
      <c r="JAW2" s="99"/>
      <c r="JAX2" s="100"/>
      <c r="JAY2" s="99"/>
      <c r="JAZ2" s="100"/>
      <c r="JBA2" s="99"/>
      <c r="JBB2" s="100"/>
      <c r="JBC2" s="99"/>
      <c r="JBD2" s="100"/>
      <c r="JBE2" s="99"/>
      <c r="JBF2" s="100"/>
      <c r="JBG2" s="99"/>
      <c r="JBH2" s="100"/>
      <c r="JBI2" s="99"/>
      <c r="JBJ2" s="100"/>
      <c r="JBK2" s="99"/>
      <c r="JBL2" s="100"/>
      <c r="JBM2" s="99"/>
      <c r="JBN2" s="100"/>
      <c r="JBO2" s="99"/>
      <c r="JBP2" s="100"/>
      <c r="JBQ2" s="99"/>
      <c r="JBR2" s="100"/>
      <c r="JBS2" s="99"/>
      <c r="JBT2" s="100"/>
      <c r="JBU2" s="99"/>
      <c r="JBV2" s="100"/>
      <c r="JBW2" s="99"/>
      <c r="JBX2" s="100"/>
      <c r="JBY2" s="99"/>
      <c r="JBZ2" s="100"/>
      <c r="JCA2" s="99"/>
      <c r="JCB2" s="100"/>
      <c r="JCC2" s="99"/>
      <c r="JCD2" s="100"/>
      <c r="JCE2" s="99"/>
      <c r="JCF2" s="100"/>
      <c r="JCG2" s="99"/>
      <c r="JCH2" s="100"/>
      <c r="JCI2" s="99"/>
      <c r="JCJ2" s="100"/>
      <c r="JCK2" s="99"/>
      <c r="JCL2" s="100"/>
      <c r="JCM2" s="99"/>
      <c r="JCN2" s="100"/>
      <c r="JCO2" s="99"/>
      <c r="JCP2" s="100"/>
      <c r="JCQ2" s="99"/>
      <c r="JCR2" s="100"/>
      <c r="JCS2" s="99"/>
      <c r="JCT2" s="100"/>
      <c r="JCU2" s="99"/>
      <c r="JCV2" s="100"/>
      <c r="JCW2" s="99"/>
      <c r="JCX2" s="100"/>
      <c r="JCY2" s="99"/>
      <c r="JCZ2" s="100"/>
      <c r="JDA2" s="99"/>
      <c r="JDB2" s="100"/>
      <c r="JDC2" s="99"/>
      <c r="JDD2" s="100"/>
      <c r="JDE2" s="99"/>
      <c r="JDF2" s="100"/>
      <c r="JDG2" s="99"/>
      <c r="JDH2" s="100"/>
      <c r="JDI2" s="99"/>
      <c r="JDJ2" s="100"/>
      <c r="JDK2" s="99"/>
      <c r="JDL2" s="100"/>
      <c r="JDM2" s="99"/>
      <c r="JDN2" s="100"/>
      <c r="JDO2" s="99"/>
      <c r="JDP2" s="100"/>
      <c r="JDQ2" s="99"/>
      <c r="JDR2" s="100"/>
      <c r="JDS2" s="99"/>
      <c r="JDT2" s="100"/>
      <c r="JDU2" s="99"/>
      <c r="JDV2" s="100"/>
      <c r="JDW2" s="99"/>
      <c r="JDX2" s="100"/>
      <c r="JDY2" s="99"/>
      <c r="JDZ2" s="100"/>
      <c r="JEA2" s="99"/>
      <c r="JEB2" s="100"/>
      <c r="JEC2" s="99"/>
      <c r="JED2" s="100"/>
      <c r="JEE2" s="99"/>
      <c r="JEF2" s="100"/>
      <c r="JEG2" s="99"/>
      <c r="JEH2" s="100"/>
      <c r="JEI2" s="99"/>
      <c r="JEJ2" s="100"/>
      <c r="JEK2" s="99"/>
      <c r="JEL2" s="100"/>
      <c r="JEM2" s="99"/>
      <c r="JEN2" s="100"/>
      <c r="JEO2" s="99"/>
      <c r="JEP2" s="100"/>
      <c r="JEQ2" s="99"/>
      <c r="JER2" s="100"/>
      <c r="JES2" s="99"/>
      <c r="JET2" s="100"/>
      <c r="JEU2" s="99"/>
      <c r="JEV2" s="100"/>
      <c r="JEW2" s="99"/>
      <c r="JEX2" s="100"/>
      <c r="JEY2" s="99"/>
      <c r="JEZ2" s="100"/>
      <c r="JFA2" s="99"/>
      <c r="JFB2" s="100"/>
      <c r="JFC2" s="99"/>
      <c r="JFD2" s="100"/>
      <c r="JFE2" s="99"/>
      <c r="JFF2" s="100"/>
      <c r="JFG2" s="99"/>
      <c r="JFH2" s="100"/>
      <c r="JFI2" s="99"/>
      <c r="JFJ2" s="100"/>
      <c r="JFK2" s="99"/>
      <c r="JFL2" s="100"/>
      <c r="JFM2" s="99"/>
      <c r="JFN2" s="100"/>
      <c r="JFO2" s="99"/>
      <c r="JFP2" s="100"/>
      <c r="JFQ2" s="99"/>
      <c r="JFR2" s="100"/>
      <c r="JFS2" s="99"/>
      <c r="JFT2" s="100"/>
      <c r="JFU2" s="99"/>
      <c r="JFV2" s="100"/>
      <c r="JFW2" s="99"/>
      <c r="JFX2" s="100"/>
      <c r="JFY2" s="99"/>
      <c r="JFZ2" s="100"/>
      <c r="JGA2" s="99"/>
      <c r="JGB2" s="100"/>
      <c r="JGC2" s="99"/>
      <c r="JGD2" s="100"/>
      <c r="JGE2" s="99"/>
      <c r="JGF2" s="100"/>
      <c r="JGG2" s="99"/>
      <c r="JGH2" s="100"/>
      <c r="JGI2" s="99"/>
      <c r="JGJ2" s="100"/>
      <c r="JGK2" s="99"/>
      <c r="JGL2" s="100"/>
      <c r="JGM2" s="99"/>
      <c r="JGN2" s="100"/>
      <c r="JGO2" s="99"/>
      <c r="JGP2" s="100"/>
      <c r="JGQ2" s="99"/>
      <c r="JGR2" s="100"/>
      <c r="JGS2" s="99"/>
      <c r="JGT2" s="100"/>
      <c r="JGU2" s="99"/>
      <c r="JGV2" s="100"/>
      <c r="JGW2" s="99"/>
      <c r="JGX2" s="100"/>
      <c r="JGY2" s="99"/>
      <c r="JGZ2" s="100"/>
      <c r="JHA2" s="99"/>
      <c r="JHB2" s="100"/>
      <c r="JHC2" s="99"/>
      <c r="JHD2" s="100"/>
      <c r="JHE2" s="99"/>
      <c r="JHF2" s="100"/>
      <c r="JHG2" s="99"/>
      <c r="JHH2" s="100"/>
      <c r="JHI2" s="99"/>
      <c r="JHJ2" s="100"/>
      <c r="JHK2" s="99"/>
      <c r="JHL2" s="100"/>
      <c r="JHM2" s="99"/>
      <c r="JHN2" s="100"/>
      <c r="JHO2" s="99"/>
      <c r="JHP2" s="100"/>
      <c r="JHQ2" s="99"/>
      <c r="JHR2" s="100"/>
      <c r="JHS2" s="99"/>
      <c r="JHT2" s="100"/>
      <c r="JHU2" s="99"/>
      <c r="JHV2" s="100"/>
      <c r="JHW2" s="99"/>
      <c r="JHX2" s="100"/>
      <c r="JHY2" s="99"/>
      <c r="JHZ2" s="100"/>
      <c r="JIA2" s="99"/>
      <c r="JIB2" s="100"/>
      <c r="JIC2" s="99"/>
      <c r="JID2" s="100"/>
      <c r="JIE2" s="99"/>
      <c r="JIF2" s="100"/>
      <c r="JIG2" s="99"/>
      <c r="JIH2" s="100"/>
      <c r="JII2" s="99"/>
      <c r="JIJ2" s="100"/>
      <c r="JIK2" s="99"/>
      <c r="JIL2" s="100"/>
      <c r="JIM2" s="99"/>
      <c r="JIN2" s="100"/>
      <c r="JIO2" s="99"/>
      <c r="JIP2" s="100"/>
      <c r="JIQ2" s="99"/>
      <c r="JIR2" s="100"/>
      <c r="JIS2" s="99"/>
      <c r="JIT2" s="100"/>
      <c r="JIU2" s="99"/>
      <c r="JIV2" s="100"/>
      <c r="JIW2" s="99"/>
      <c r="JIX2" s="100"/>
      <c r="JIY2" s="99"/>
      <c r="JIZ2" s="100"/>
      <c r="JJA2" s="99"/>
      <c r="JJB2" s="100"/>
      <c r="JJC2" s="99"/>
      <c r="JJD2" s="100"/>
      <c r="JJE2" s="99"/>
      <c r="JJF2" s="100"/>
      <c r="JJG2" s="99"/>
      <c r="JJH2" s="100"/>
      <c r="JJI2" s="99"/>
      <c r="JJJ2" s="100"/>
      <c r="JJK2" s="99"/>
      <c r="JJL2" s="100"/>
      <c r="JJM2" s="99"/>
      <c r="JJN2" s="100"/>
      <c r="JJO2" s="99"/>
      <c r="JJP2" s="100"/>
      <c r="JJQ2" s="99"/>
      <c r="JJR2" s="100"/>
      <c r="JJS2" s="99"/>
      <c r="JJT2" s="100"/>
      <c r="JJU2" s="99"/>
      <c r="JJV2" s="100"/>
      <c r="JJW2" s="99"/>
      <c r="JJX2" s="100"/>
      <c r="JJY2" s="99"/>
      <c r="JJZ2" s="100"/>
      <c r="JKA2" s="99"/>
      <c r="JKB2" s="100"/>
      <c r="JKC2" s="99"/>
      <c r="JKD2" s="100"/>
      <c r="JKE2" s="99"/>
      <c r="JKF2" s="100"/>
      <c r="JKG2" s="99"/>
      <c r="JKH2" s="100"/>
      <c r="JKI2" s="99"/>
      <c r="JKJ2" s="100"/>
      <c r="JKK2" s="99"/>
      <c r="JKL2" s="100"/>
      <c r="JKM2" s="99"/>
      <c r="JKN2" s="100"/>
      <c r="JKO2" s="99"/>
      <c r="JKP2" s="100"/>
      <c r="JKQ2" s="99"/>
      <c r="JKR2" s="100"/>
      <c r="JKS2" s="99"/>
      <c r="JKT2" s="100"/>
      <c r="JKU2" s="99"/>
      <c r="JKV2" s="100"/>
      <c r="JKW2" s="99"/>
      <c r="JKX2" s="100"/>
      <c r="JKY2" s="99"/>
      <c r="JKZ2" s="100"/>
      <c r="JLA2" s="99"/>
      <c r="JLB2" s="100"/>
      <c r="JLC2" s="99"/>
      <c r="JLD2" s="100"/>
      <c r="JLE2" s="99"/>
      <c r="JLF2" s="100"/>
      <c r="JLG2" s="99"/>
      <c r="JLH2" s="100"/>
      <c r="JLI2" s="99"/>
      <c r="JLJ2" s="100"/>
      <c r="JLK2" s="99"/>
      <c r="JLL2" s="100"/>
      <c r="JLM2" s="99"/>
      <c r="JLN2" s="100"/>
      <c r="JLO2" s="99"/>
      <c r="JLP2" s="100"/>
      <c r="JLQ2" s="99"/>
      <c r="JLR2" s="100"/>
      <c r="JLS2" s="99"/>
      <c r="JLT2" s="100"/>
      <c r="JLU2" s="99"/>
      <c r="JLV2" s="100"/>
      <c r="JLW2" s="99"/>
      <c r="JLX2" s="100"/>
      <c r="JLY2" s="99"/>
      <c r="JLZ2" s="100"/>
      <c r="JMA2" s="99"/>
      <c r="JMB2" s="100"/>
      <c r="JMC2" s="99"/>
      <c r="JMD2" s="100"/>
      <c r="JME2" s="99"/>
      <c r="JMF2" s="100"/>
      <c r="JMG2" s="99"/>
      <c r="JMH2" s="100"/>
      <c r="JMI2" s="99"/>
      <c r="JMJ2" s="100"/>
      <c r="JMK2" s="99"/>
      <c r="JML2" s="100"/>
      <c r="JMM2" s="99"/>
      <c r="JMN2" s="100"/>
      <c r="JMO2" s="99"/>
      <c r="JMP2" s="100"/>
      <c r="JMQ2" s="99"/>
      <c r="JMR2" s="100"/>
      <c r="JMS2" s="99"/>
      <c r="JMT2" s="100"/>
      <c r="JMU2" s="99"/>
      <c r="JMV2" s="100"/>
      <c r="JMW2" s="99"/>
      <c r="JMX2" s="100"/>
      <c r="JMY2" s="99"/>
      <c r="JMZ2" s="100"/>
      <c r="JNA2" s="99"/>
      <c r="JNB2" s="100"/>
      <c r="JNC2" s="99"/>
      <c r="JND2" s="100"/>
      <c r="JNE2" s="99"/>
      <c r="JNF2" s="100"/>
      <c r="JNG2" s="99"/>
      <c r="JNH2" s="100"/>
      <c r="JNI2" s="99"/>
      <c r="JNJ2" s="100"/>
      <c r="JNK2" s="99"/>
      <c r="JNL2" s="100"/>
      <c r="JNM2" s="99"/>
      <c r="JNN2" s="100"/>
      <c r="JNO2" s="99"/>
      <c r="JNP2" s="100"/>
      <c r="JNQ2" s="99"/>
      <c r="JNR2" s="100"/>
      <c r="JNS2" s="99"/>
      <c r="JNT2" s="100"/>
      <c r="JNU2" s="99"/>
      <c r="JNV2" s="100"/>
      <c r="JNW2" s="99"/>
      <c r="JNX2" s="100"/>
      <c r="JNY2" s="99"/>
      <c r="JNZ2" s="100"/>
      <c r="JOA2" s="99"/>
      <c r="JOB2" s="100"/>
      <c r="JOC2" s="99"/>
      <c r="JOD2" s="100"/>
      <c r="JOE2" s="99"/>
      <c r="JOF2" s="100"/>
      <c r="JOG2" s="99"/>
      <c r="JOH2" s="100"/>
      <c r="JOI2" s="99"/>
      <c r="JOJ2" s="100"/>
      <c r="JOK2" s="99"/>
      <c r="JOL2" s="100"/>
      <c r="JOM2" s="99"/>
      <c r="JON2" s="100"/>
      <c r="JOO2" s="99"/>
      <c r="JOP2" s="100"/>
      <c r="JOQ2" s="99"/>
      <c r="JOR2" s="100"/>
      <c r="JOS2" s="99"/>
      <c r="JOT2" s="100"/>
      <c r="JOU2" s="99"/>
      <c r="JOV2" s="100"/>
      <c r="JOW2" s="99"/>
      <c r="JOX2" s="100"/>
      <c r="JOY2" s="99"/>
      <c r="JOZ2" s="100"/>
      <c r="JPA2" s="99"/>
      <c r="JPB2" s="100"/>
      <c r="JPC2" s="99"/>
      <c r="JPD2" s="100"/>
      <c r="JPE2" s="99"/>
      <c r="JPF2" s="100"/>
      <c r="JPG2" s="99"/>
      <c r="JPH2" s="100"/>
      <c r="JPI2" s="99"/>
      <c r="JPJ2" s="100"/>
      <c r="JPK2" s="99"/>
      <c r="JPL2" s="100"/>
      <c r="JPM2" s="99"/>
      <c r="JPN2" s="100"/>
      <c r="JPO2" s="99"/>
      <c r="JPP2" s="100"/>
      <c r="JPQ2" s="99"/>
      <c r="JPR2" s="100"/>
      <c r="JPS2" s="99"/>
      <c r="JPT2" s="100"/>
      <c r="JPU2" s="99"/>
      <c r="JPV2" s="100"/>
      <c r="JPW2" s="99"/>
      <c r="JPX2" s="100"/>
      <c r="JPY2" s="99"/>
      <c r="JPZ2" s="100"/>
      <c r="JQA2" s="99"/>
      <c r="JQB2" s="100"/>
      <c r="JQC2" s="99"/>
      <c r="JQD2" s="100"/>
      <c r="JQE2" s="99"/>
      <c r="JQF2" s="100"/>
      <c r="JQG2" s="99"/>
      <c r="JQH2" s="100"/>
      <c r="JQI2" s="99"/>
      <c r="JQJ2" s="100"/>
      <c r="JQK2" s="99"/>
      <c r="JQL2" s="100"/>
      <c r="JQM2" s="99"/>
      <c r="JQN2" s="100"/>
      <c r="JQO2" s="99"/>
      <c r="JQP2" s="100"/>
      <c r="JQQ2" s="99"/>
      <c r="JQR2" s="100"/>
      <c r="JQS2" s="99"/>
      <c r="JQT2" s="100"/>
      <c r="JQU2" s="99"/>
      <c r="JQV2" s="100"/>
      <c r="JQW2" s="99"/>
      <c r="JQX2" s="100"/>
      <c r="JQY2" s="99"/>
      <c r="JQZ2" s="100"/>
      <c r="JRA2" s="99"/>
      <c r="JRB2" s="100"/>
      <c r="JRC2" s="99"/>
      <c r="JRD2" s="100"/>
      <c r="JRE2" s="99"/>
      <c r="JRF2" s="100"/>
      <c r="JRG2" s="99"/>
      <c r="JRH2" s="100"/>
      <c r="JRI2" s="99"/>
      <c r="JRJ2" s="100"/>
      <c r="JRK2" s="99"/>
      <c r="JRL2" s="100"/>
      <c r="JRM2" s="99"/>
      <c r="JRN2" s="100"/>
      <c r="JRO2" s="99"/>
      <c r="JRP2" s="100"/>
      <c r="JRQ2" s="99"/>
      <c r="JRR2" s="100"/>
      <c r="JRS2" s="99"/>
      <c r="JRT2" s="100"/>
      <c r="JRU2" s="99"/>
      <c r="JRV2" s="100"/>
      <c r="JRW2" s="99"/>
      <c r="JRX2" s="100"/>
      <c r="JRY2" s="99"/>
      <c r="JRZ2" s="100"/>
      <c r="JSA2" s="99"/>
      <c r="JSB2" s="100"/>
      <c r="JSC2" s="99"/>
      <c r="JSD2" s="100"/>
      <c r="JSE2" s="99"/>
      <c r="JSF2" s="100"/>
      <c r="JSG2" s="99"/>
      <c r="JSH2" s="100"/>
      <c r="JSI2" s="99"/>
      <c r="JSJ2" s="100"/>
      <c r="JSK2" s="99"/>
      <c r="JSL2" s="100"/>
      <c r="JSM2" s="99"/>
      <c r="JSN2" s="100"/>
      <c r="JSO2" s="99"/>
      <c r="JSP2" s="100"/>
      <c r="JSQ2" s="99"/>
      <c r="JSR2" s="100"/>
      <c r="JSS2" s="99"/>
      <c r="JST2" s="100"/>
      <c r="JSU2" s="99"/>
      <c r="JSV2" s="100"/>
      <c r="JSW2" s="99"/>
      <c r="JSX2" s="100"/>
      <c r="JSY2" s="99"/>
      <c r="JSZ2" s="100"/>
      <c r="JTA2" s="99"/>
      <c r="JTB2" s="100"/>
      <c r="JTC2" s="99"/>
      <c r="JTD2" s="100"/>
      <c r="JTE2" s="99"/>
      <c r="JTF2" s="100"/>
      <c r="JTG2" s="99"/>
      <c r="JTH2" s="100"/>
      <c r="JTI2" s="99"/>
      <c r="JTJ2" s="100"/>
      <c r="JTK2" s="99"/>
      <c r="JTL2" s="100"/>
      <c r="JTM2" s="99"/>
      <c r="JTN2" s="100"/>
      <c r="JTO2" s="99"/>
      <c r="JTP2" s="100"/>
      <c r="JTQ2" s="99"/>
      <c r="JTR2" s="100"/>
      <c r="JTS2" s="99"/>
      <c r="JTT2" s="100"/>
      <c r="JTU2" s="99"/>
      <c r="JTV2" s="100"/>
      <c r="JTW2" s="99"/>
      <c r="JTX2" s="100"/>
      <c r="JTY2" s="99"/>
      <c r="JTZ2" s="100"/>
      <c r="JUA2" s="99"/>
      <c r="JUB2" s="100"/>
      <c r="JUC2" s="99"/>
      <c r="JUD2" s="100"/>
      <c r="JUE2" s="99"/>
      <c r="JUF2" s="100"/>
      <c r="JUG2" s="99"/>
      <c r="JUH2" s="100"/>
      <c r="JUI2" s="99"/>
      <c r="JUJ2" s="100"/>
      <c r="JUK2" s="99"/>
      <c r="JUL2" s="100"/>
      <c r="JUM2" s="99"/>
      <c r="JUN2" s="100"/>
      <c r="JUO2" s="99"/>
      <c r="JUP2" s="100"/>
      <c r="JUQ2" s="99"/>
      <c r="JUR2" s="100"/>
      <c r="JUS2" s="99"/>
      <c r="JUT2" s="100"/>
      <c r="JUU2" s="99"/>
      <c r="JUV2" s="100"/>
      <c r="JUW2" s="99"/>
      <c r="JUX2" s="100"/>
      <c r="JUY2" s="99"/>
      <c r="JUZ2" s="100"/>
      <c r="JVA2" s="99"/>
      <c r="JVB2" s="100"/>
      <c r="JVC2" s="99"/>
      <c r="JVD2" s="100"/>
      <c r="JVE2" s="99"/>
      <c r="JVF2" s="100"/>
      <c r="JVG2" s="99"/>
      <c r="JVH2" s="100"/>
      <c r="JVI2" s="99"/>
      <c r="JVJ2" s="100"/>
      <c r="JVK2" s="99"/>
      <c r="JVL2" s="100"/>
      <c r="JVM2" s="99"/>
      <c r="JVN2" s="100"/>
      <c r="JVO2" s="99"/>
      <c r="JVP2" s="100"/>
      <c r="JVQ2" s="99"/>
      <c r="JVR2" s="100"/>
      <c r="JVS2" s="99"/>
      <c r="JVT2" s="100"/>
      <c r="JVU2" s="99"/>
      <c r="JVV2" s="100"/>
      <c r="JVW2" s="99"/>
      <c r="JVX2" s="100"/>
      <c r="JVY2" s="99"/>
      <c r="JVZ2" s="100"/>
      <c r="JWA2" s="99"/>
      <c r="JWB2" s="100"/>
      <c r="JWC2" s="99"/>
      <c r="JWD2" s="100"/>
      <c r="JWE2" s="99"/>
      <c r="JWF2" s="100"/>
      <c r="JWG2" s="99"/>
      <c r="JWH2" s="100"/>
      <c r="JWI2" s="99"/>
      <c r="JWJ2" s="100"/>
      <c r="JWK2" s="99"/>
      <c r="JWL2" s="100"/>
      <c r="JWM2" s="99"/>
      <c r="JWN2" s="100"/>
      <c r="JWO2" s="99"/>
      <c r="JWP2" s="100"/>
      <c r="JWQ2" s="99"/>
      <c r="JWR2" s="100"/>
      <c r="JWS2" s="99"/>
      <c r="JWT2" s="100"/>
      <c r="JWU2" s="99"/>
      <c r="JWV2" s="100"/>
      <c r="JWW2" s="99"/>
      <c r="JWX2" s="100"/>
      <c r="JWY2" s="99"/>
      <c r="JWZ2" s="100"/>
      <c r="JXA2" s="99"/>
      <c r="JXB2" s="100"/>
      <c r="JXC2" s="99"/>
      <c r="JXD2" s="100"/>
      <c r="JXE2" s="99"/>
      <c r="JXF2" s="100"/>
      <c r="JXG2" s="99"/>
      <c r="JXH2" s="100"/>
      <c r="JXI2" s="99"/>
      <c r="JXJ2" s="100"/>
      <c r="JXK2" s="99"/>
      <c r="JXL2" s="100"/>
      <c r="JXM2" s="99"/>
      <c r="JXN2" s="100"/>
      <c r="JXO2" s="99"/>
      <c r="JXP2" s="100"/>
      <c r="JXQ2" s="99"/>
      <c r="JXR2" s="100"/>
      <c r="JXS2" s="99"/>
      <c r="JXT2" s="100"/>
      <c r="JXU2" s="99"/>
      <c r="JXV2" s="100"/>
      <c r="JXW2" s="99"/>
      <c r="JXX2" s="100"/>
      <c r="JXY2" s="99"/>
      <c r="JXZ2" s="100"/>
      <c r="JYA2" s="99"/>
      <c r="JYB2" s="100"/>
      <c r="JYC2" s="99"/>
      <c r="JYD2" s="100"/>
      <c r="JYE2" s="99"/>
      <c r="JYF2" s="100"/>
      <c r="JYG2" s="99"/>
      <c r="JYH2" s="100"/>
      <c r="JYI2" s="99"/>
      <c r="JYJ2" s="100"/>
      <c r="JYK2" s="99"/>
      <c r="JYL2" s="100"/>
      <c r="JYM2" s="99"/>
      <c r="JYN2" s="100"/>
      <c r="JYO2" s="99"/>
      <c r="JYP2" s="100"/>
      <c r="JYQ2" s="99"/>
      <c r="JYR2" s="100"/>
      <c r="JYS2" s="99"/>
      <c r="JYT2" s="100"/>
      <c r="JYU2" s="99"/>
      <c r="JYV2" s="100"/>
      <c r="JYW2" s="99"/>
      <c r="JYX2" s="100"/>
      <c r="JYY2" s="99"/>
      <c r="JYZ2" s="100"/>
      <c r="JZA2" s="99"/>
      <c r="JZB2" s="100"/>
      <c r="JZC2" s="99"/>
      <c r="JZD2" s="100"/>
      <c r="JZE2" s="99"/>
      <c r="JZF2" s="100"/>
      <c r="JZG2" s="99"/>
      <c r="JZH2" s="100"/>
      <c r="JZI2" s="99"/>
      <c r="JZJ2" s="100"/>
      <c r="JZK2" s="99"/>
      <c r="JZL2" s="100"/>
      <c r="JZM2" s="99"/>
      <c r="JZN2" s="100"/>
      <c r="JZO2" s="99"/>
      <c r="JZP2" s="100"/>
      <c r="JZQ2" s="99"/>
      <c r="JZR2" s="100"/>
      <c r="JZS2" s="99"/>
      <c r="JZT2" s="100"/>
      <c r="JZU2" s="99"/>
      <c r="JZV2" s="100"/>
      <c r="JZW2" s="99"/>
      <c r="JZX2" s="100"/>
      <c r="JZY2" s="99"/>
      <c r="JZZ2" s="100"/>
      <c r="KAA2" s="99"/>
      <c r="KAB2" s="100"/>
      <c r="KAC2" s="99"/>
      <c r="KAD2" s="100"/>
      <c r="KAE2" s="99"/>
      <c r="KAF2" s="100"/>
      <c r="KAG2" s="99"/>
      <c r="KAH2" s="100"/>
      <c r="KAI2" s="99"/>
      <c r="KAJ2" s="100"/>
      <c r="KAK2" s="99"/>
      <c r="KAL2" s="100"/>
      <c r="KAM2" s="99"/>
      <c r="KAN2" s="100"/>
      <c r="KAO2" s="99"/>
      <c r="KAP2" s="100"/>
      <c r="KAQ2" s="99"/>
      <c r="KAR2" s="100"/>
      <c r="KAS2" s="99"/>
      <c r="KAT2" s="100"/>
      <c r="KAU2" s="99"/>
      <c r="KAV2" s="100"/>
      <c r="KAW2" s="99"/>
      <c r="KAX2" s="100"/>
      <c r="KAY2" s="99"/>
      <c r="KAZ2" s="100"/>
      <c r="KBA2" s="99"/>
      <c r="KBB2" s="100"/>
      <c r="KBC2" s="99"/>
      <c r="KBD2" s="100"/>
      <c r="KBE2" s="99"/>
      <c r="KBF2" s="100"/>
      <c r="KBG2" s="99"/>
      <c r="KBH2" s="100"/>
      <c r="KBI2" s="99"/>
      <c r="KBJ2" s="100"/>
      <c r="KBK2" s="99"/>
      <c r="KBL2" s="100"/>
      <c r="KBM2" s="99"/>
      <c r="KBN2" s="100"/>
      <c r="KBO2" s="99"/>
      <c r="KBP2" s="100"/>
      <c r="KBQ2" s="99"/>
      <c r="KBR2" s="100"/>
      <c r="KBS2" s="99"/>
      <c r="KBT2" s="100"/>
      <c r="KBU2" s="99"/>
      <c r="KBV2" s="100"/>
      <c r="KBW2" s="99"/>
      <c r="KBX2" s="100"/>
      <c r="KBY2" s="99"/>
      <c r="KBZ2" s="100"/>
      <c r="KCA2" s="99"/>
      <c r="KCB2" s="100"/>
      <c r="KCC2" s="99"/>
      <c r="KCD2" s="100"/>
      <c r="KCE2" s="99"/>
      <c r="KCF2" s="100"/>
      <c r="KCG2" s="99"/>
      <c r="KCH2" s="100"/>
      <c r="KCI2" s="99"/>
      <c r="KCJ2" s="100"/>
      <c r="KCK2" s="99"/>
      <c r="KCL2" s="100"/>
      <c r="KCM2" s="99"/>
      <c r="KCN2" s="100"/>
      <c r="KCO2" s="99"/>
      <c r="KCP2" s="100"/>
      <c r="KCQ2" s="99"/>
      <c r="KCR2" s="100"/>
      <c r="KCS2" s="99"/>
      <c r="KCT2" s="100"/>
      <c r="KCU2" s="99"/>
      <c r="KCV2" s="100"/>
      <c r="KCW2" s="99"/>
      <c r="KCX2" s="100"/>
      <c r="KCY2" s="99"/>
      <c r="KCZ2" s="100"/>
      <c r="KDA2" s="99"/>
      <c r="KDB2" s="100"/>
      <c r="KDC2" s="99"/>
      <c r="KDD2" s="100"/>
      <c r="KDE2" s="99"/>
      <c r="KDF2" s="100"/>
      <c r="KDG2" s="99"/>
      <c r="KDH2" s="100"/>
      <c r="KDI2" s="99"/>
      <c r="KDJ2" s="100"/>
      <c r="KDK2" s="99"/>
      <c r="KDL2" s="100"/>
      <c r="KDM2" s="99"/>
      <c r="KDN2" s="100"/>
      <c r="KDO2" s="99"/>
      <c r="KDP2" s="100"/>
      <c r="KDQ2" s="99"/>
      <c r="KDR2" s="100"/>
      <c r="KDS2" s="99"/>
      <c r="KDT2" s="100"/>
      <c r="KDU2" s="99"/>
      <c r="KDV2" s="100"/>
      <c r="KDW2" s="99"/>
      <c r="KDX2" s="100"/>
      <c r="KDY2" s="99"/>
      <c r="KDZ2" s="100"/>
      <c r="KEA2" s="99"/>
      <c r="KEB2" s="100"/>
      <c r="KEC2" s="99"/>
      <c r="KED2" s="100"/>
      <c r="KEE2" s="99"/>
      <c r="KEF2" s="100"/>
      <c r="KEG2" s="99"/>
      <c r="KEH2" s="100"/>
      <c r="KEI2" s="99"/>
      <c r="KEJ2" s="100"/>
      <c r="KEK2" s="99"/>
      <c r="KEL2" s="100"/>
      <c r="KEM2" s="99"/>
      <c r="KEN2" s="100"/>
      <c r="KEO2" s="99"/>
      <c r="KEP2" s="100"/>
      <c r="KEQ2" s="99"/>
      <c r="KER2" s="100"/>
      <c r="KES2" s="99"/>
      <c r="KET2" s="100"/>
      <c r="KEU2" s="99"/>
      <c r="KEV2" s="100"/>
      <c r="KEW2" s="99"/>
      <c r="KEX2" s="100"/>
      <c r="KEY2" s="99"/>
      <c r="KEZ2" s="100"/>
      <c r="KFA2" s="99"/>
      <c r="KFB2" s="100"/>
      <c r="KFC2" s="99"/>
      <c r="KFD2" s="100"/>
      <c r="KFE2" s="99"/>
      <c r="KFF2" s="100"/>
      <c r="KFG2" s="99"/>
      <c r="KFH2" s="100"/>
      <c r="KFI2" s="99"/>
      <c r="KFJ2" s="100"/>
      <c r="KFK2" s="99"/>
      <c r="KFL2" s="100"/>
      <c r="KFM2" s="99"/>
      <c r="KFN2" s="100"/>
      <c r="KFO2" s="99"/>
      <c r="KFP2" s="100"/>
      <c r="KFQ2" s="99"/>
      <c r="KFR2" s="100"/>
      <c r="KFS2" s="99"/>
      <c r="KFT2" s="100"/>
      <c r="KFU2" s="99"/>
      <c r="KFV2" s="100"/>
      <c r="KFW2" s="99"/>
      <c r="KFX2" s="100"/>
      <c r="KFY2" s="99"/>
      <c r="KFZ2" s="100"/>
      <c r="KGA2" s="99"/>
      <c r="KGB2" s="100"/>
      <c r="KGC2" s="99"/>
      <c r="KGD2" s="100"/>
      <c r="KGE2" s="99"/>
      <c r="KGF2" s="100"/>
      <c r="KGG2" s="99"/>
      <c r="KGH2" s="100"/>
      <c r="KGI2" s="99"/>
      <c r="KGJ2" s="100"/>
      <c r="KGK2" s="99"/>
      <c r="KGL2" s="100"/>
      <c r="KGM2" s="99"/>
      <c r="KGN2" s="100"/>
      <c r="KGO2" s="99"/>
      <c r="KGP2" s="100"/>
      <c r="KGQ2" s="99"/>
      <c r="KGR2" s="100"/>
      <c r="KGS2" s="99"/>
      <c r="KGT2" s="100"/>
      <c r="KGU2" s="99"/>
      <c r="KGV2" s="100"/>
      <c r="KGW2" s="99"/>
      <c r="KGX2" s="100"/>
      <c r="KGY2" s="99"/>
      <c r="KGZ2" s="100"/>
      <c r="KHA2" s="99"/>
      <c r="KHB2" s="100"/>
      <c r="KHC2" s="99"/>
      <c r="KHD2" s="100"/>
      <c r="KHE2" s="99"/>
      <c r="KHF2" s="100"/>
      <c r="KHG2" s="99"/>
      <c r="KHH2" s="100"/>
      <c r="KHI2" s="99"/>
      <c r="KHJ2" s="100"/>
      <c r="KHK2" s="99"/>
      <c r="KHL2" s="100"/>
      <c r="KHM2" s="99"/>
      <c r="KHN2" s="100"/>
      <c r="KHO2" s="99"/>
      <c r="KHP2" s="100"/>
      <c r="KHQ2" s="99"/>
      <c r="KHR2" s="100"/>
      <c r="KHS2" s="99"/>
      <c r="KHT2" s="100"/>
      <c r="KHU2" s="99"/>
      <c r="KHV2" s="100"/>
      <c r="KHW2" s="99"/>
      <c r="KHX2" s="100"/>
      <c r="KHY2" s="99"/>
      <c r="KHZ2" s="100"/>
      <c r="KIA2" s="99"/>
      <c r="KIB2" s="100"/>
      <c r="KIC2" s="99"/>
      <c r="KID2" s="100"/>
      <c r="KIE2" s="99"/>
      <c r="KIF2" s="100"/>
      <c r="KIG2" s="99"/>
      <c r="KIH2" s="100"/>
      <c r="KII2" s="99"/>
      <c r="KIJ2" s="100"/>
      <c r="KIK2" s="99"/>
      <c r="KIL2" s="100"/>
      <c r="KIM2" s="99"/>
      <c r="KIN2" s="100"/>
      <c r="KIO2" s="99"/>
      <c r="KIP2" s="100"/>
      <c r="KIQ2" s="99"/>
      <c r="KIR2" s="100"/>
      <c r="KIS2" s="99"/>
      <c r="KIT2" s="100"/>
      <c r="KIU2" s="99"/>
      <c r="KIV2" s="100"/>
      <c r="KIW2" s="99"/>
      <c r="KIX2" s="100"/>
      <c r="KIY2" s="99"/>
      <c r="KIZ2" s="100"/>
      <c r="KJA2" s="99"/>
      <c r="KJB2" s="100"/>
      <c r="KJC2" s="99"/>
      <c r="KJD2" s="100"/>
      <c r="KJE2" s="99"/>
      <c r="KJF2" s="100"/>
      <c r="KJG2" s="99"/>
      <c r="KJH2" s="100"/>
      <c r="KJI2" s="99"/>
      <c r="KJJ2" s="100"/>
      <c r="KJK2" s="99"/>
      <c r="KJL2" s="100"/>
      <c r="KJM2" s="99"/>
      <c r="KJN2" s="100"/>
      <c r="KJO2" s="99"/>
      <c r="KJP2" s="100"/>
      <c r="KJQ2" s="99"/>
      <c r="KJR2" s="100"/>
      <c r="KJS2" s="99"/>
      <c r="KJT2" s="100"/>
      <c r="KJU2" s="99"/>
      <c r="KJV2" s="100"/>
      <c r="KJW2" s="99"/>
      <c r="KJX2" s="100"/>
      <c r="KJY2" s="99"/>
      <c r="KJZ2" s="100"/>
      <c r="KKA2" s="99"/>
      <c r="KKB2" s="100"/>
      <c r="KKC2" s="99"/>
      <c r="KKD2" s="100"/>
      <c r="KKE2" s="99"/>
      <c r="KKF2" s="100"/>
      <c r="KKG2" s="99"/>
      <c r="KKH2" s="100"/>
      <c r="KKI2" s="99"/>
      <c r="KKJ2" s="100"/>
      <c r="KKK2" s="99"/>
      <c r="KKL2" s="100"/>
      <c r="KKM2" s="99"/>
      <c r="KKN2" s="100"/>
      <c r="KKO2" s="99"/>
      <c r="KKP2" s="100"/>
      <c r="KKQ2" s="99"/>
      <c r="KKR2" s="100"/>
      <c r="KKS2" s="99"/>
      <c r="KKT2" s="100"/>
      <c r="KKU2" s="99"/>
      <c r="KKV2" s="100"/>
      <c r="KKW2" s="99"/>
      <c r="KKX2" s="100"/>
      <c r="KKY2" s="99"/>
      <c r="KKZ2" s="100"/>
      <c r="KLA2" s="99"/>
      <c r="KLB2" s="100"/>
      <c r="KLC2" s="99"/>
      <c r="KLD2" s="100"/>
      <c r="KLE2" s="99"/>
      <c r="KLF2" s="100"/>
      <c r="KLG2" s="99"/>
      <c r="KLH2" s="100"/>
      <c r="KLI2" s="99"/>
      <c r="KLJ2" s="100"/>
      <c r="KLK2" s="99"/>
      <c r="KLL2" s="100"/>
      <c r="KLM2" s="99"/>
      <c r="KLN2" s="100"/>
      <c r="KLO2" s="99"/>
      <c r="KLP2" s="100"/>
      <c r="KLQ2" s="99"/>
      <c r="KLR2" s="100"/>
      <c r="KLS2" s="99"/>
      <c r="KLT2" s="100"/>
      <c r="KLU2" s="99"/>
      <c r="KLV2" s="100"/>
      <c r="KLW2" s="99"/>
      <c r="KLX2" s="100"/>
      <c r="KLY2" s="99"/>
      <c r="KLZ2" s="100"/>
      <c r="KMA2" s="99"/>
      <c r="KMB2" s="100"/>
      <c r="KMC2" s="99"/>
      <c r="KMD2" s="100"/>
      <c r="KME2" s="99"/>
      <c r="KMF2" s="100"/>
      <c r="KMG2" s="99"/>
      <c r="KMH2" s="100"/>
      <c r="KMI2" s="99"/>
      <c r="KMJ2" s="100"/>
      <c r="KMK2" s="99"/>
      <c r="KML2" s="100"/>
      <c r="KMM2" s="99"/>
      <c r="KMN2" s="100"/>
      <c r="KMO2" s="99"/>
      <c r="KMP2" s="100"/>
      <c r="KMQ2" s="99"/>
      <c r="KMR2" s="100"/>
      <c r="KMS2" s="99"/>
      <c r="KMT2" s="100"/>
      <c r="KMU2" s="99"/>
      <c r="KMV2" s="100"/>
      <c r="KMW2" s="99"/>
      <c r="KMX2" s="100"/>
      <c r="KMY2" s="99"/>
      <c r="KMZ2" s="100"/>
      <c r="KNA2" s="99"/>
      <c r="KNB2" s="100"/>
      <c r="KNC2" s="99"/>
      <c r="KND2" s="100"/>
      <c r="KNE2" s="99"/>
      <c r="KNF2" s="100"/>
      <c r="KNG2" s="99"/>
      <c r="KNH2" s="100"/>
      <c r="KNI2" s="99"/>
      <c r="KNJ2" s="100"/>
      <c r="KNK2" s="99"/>
      <c r="KNL2" s="100"/>
      <c r="KNM2" s="99"/>
      <c r="KNN2" s="100"/>
      <c r="KNO2" s="99"/>
      <c r="KNP2" s="100"/>
      <c r="KNQ2" s="99"/>
      <c r="KNR2" s="100"/>
      <c r="KNS2" s="99"/>
      <c r="KNT2" s="100"/>
      <c r="KNU2" s="99"/>
      <c r="KNV2" s="100"/>
      <c r="KNW2" s="99"/>
      <c r="KNX2" s="100"/>
      <c r="KNY2" s="99"/>
      <c r="KNZ2" s="100"/>
      <c r="KOA2" s="99"/>
      <c r="KOB2" s="100"/>
      <c r="KOC2" s="99"/>
      <c r="KOD2" s="100"/>
      <c r="KOE2" s="99"/>
      <c r="KOF2" s="100"/>
      <c r="KOG2" s="99"/>
      <c r="KOH2" s="100"/>
      <c r="KOI2" s="99"/>
      <c r="KOJ2" s="100"/>
      <c r="KOK2" s="99"/>
      <c r="KOL2" s="100"/>
      <c r="KOM2" s="99"/>
      <c r="KON2" s="100"/>
      <c r="KOO2" s="99"/>
      <c r="KOP2" s="100"/>
      <c r="KOQ2" s="99"/>
      <c r="KOR2" s="100"/>
      <c r="KOS2" s="99"/>
      <c r="KOT2" s="100"/>
      <c r="KOU2" s="99"/>
      <c r="KOV2" s="100"/>
      <c r="KOW2" s="99"/>
      <c r="KOX2" s="100"/>
      <c r="KOY2" s="99"/>
      <c r="KOZ2" s="100"/>
      <c r="KPA2" s="99"/>
      <c r="KPB2" s="100"/>
      <c r="KPC2" s="99"/>
      <c r="KPD2" s="100"/>
      <c r="KPE2" s="99"/>
      <c r="KPF2" s="100"/>
      <c r="KPG2" s="99"/>
      <c r="KPH2" s="100"/>
      <c r="KPI2" s="99"/>
      <c r="KPJ2" s="100"/>
      <c r="KPK2" s="99"/>
      <c r="KPL2" s="100"/>
      <c r="KPM2" s="99"/>
      <c r="KPN2" s="100"/>
      <c r="KPO2" s="99"/>
      <c r="KPP2" s="100"/>
      <c r="KPQ2" s="99"/>
      <c r="KPR2" s="100"/>
      <c r="KPS2" s="99"/>
      <c r="KPT2" s="100"/>
      <c r="KPU2" s="99"/>
      <c r="KPV2" s="100"/>
      <c r="KPW2" s="99"/>
      <c r="KPX2" s="100"/>
      <c r="KPY2" s="99"/>
      <c r="KPZ2" s="100"/>
      <c r="KQA2" s="99"/>
      <c r="KQB2" s="100"/>
      <c r="KQC2" s="99"/>
      <c r="KQD2" s="100"/>
      <c r="KQE2" s="99"/>
      <c r="KQF2" s="100"/>
      <c r="KQG2" s="99"/>
      <c r="KQH2" s="100"/>
      <c r="KQI2" s="99"/>
      <c r="KQJ2" s="100"/>
      <c r="KQK2" s="99"/>
      <c r="KQL2" s="100"/>
      <c r="KQM2" s="99"/>
      <c r="KQN2" s="100"/>
      <c r="KQO2" s="99"/>
      <c r="KQP2" s="100"/>
      <c r="KQQ2" s="99"/>
      <c r="KQR2" s="100"/>
      <c r="KQS2" s="99"/>
      <c r="KQT2" s="100"/>
      <c r="KQU2" s="99"/>
      <c r="KQV2" s="100"/>
      <c r="KQW2" s="99"/>
      <c r="KQX2" s="100"/>
      <c r="KQY2" s="99"/>
      <c r="KQZ2" s="100"/>
      <c r="KRA2" s="99"/>
      <c r="KRB2" s="100"/>
      <c r="KRC2" s="99"/>
      <c r="KRD2" s="100"/>
      <c r="KRE2" s="99"/>
      <c r="KRF2" s="100"/>
      <c r="KRG2" s="99"/>
      <c r="KRH2" s="100"/>
      <c r="KRI2" s="99"/>
      <c r="KRJ2" s="100"/>
      <c r="KRK2" s="99"/>
      <c r="KRL2" s="100"/>
      <c r="KRM2" s="99"/>
      <c r="KRN2" s="100"/>
      <c r="KRO2" s="99"/>
      <c r="KRP2" s="100"/>
      <c r="KRQ2" s="99"/>
      <c r="KRR2" s="100"/>
      <c r="KRS2" s="99"/>
      <c r="KRT2" s="100"/>
      <c r="KRU2" s="99"/>
      <c r="KRV2" s="100"/>
      <c r="KRW2" s="99"/>
      <c r="KRX2" s="100"/>
      <c r="KRY2" s="99"/>
      <c r="KRZ2" s="100"/>
      <c r="KSA2" s="99"/>
      <c r="KSB2" s="100"/>
      <c r="KSC2" s="99"/>
      <c r="KSD2" s="100"/>
      <c r="KSE2" s="99"/>
      <c r="KSF2" s="100"/>
      <c r="KSG2" s="99"/>
      <c r="KSH2" s="100"/>
      <c r="KSI2" s="99"/>
      <c r="KSJ2" s="100"/>
      <c r="KSK2" s="99"/>
      <c r="KSL2" s="100"/>
      <c r="KSM2" s="99"/>
      <c r="KSN2" s="100"/>
      <c r="KSO2" s="99"/>
      <c r="KSP2" s="100"/>
      <c r="KSQ2" s="99"/>
      <c r="KSR2" s="100"/>
      <c r="KSS2" s="99"/>
      <c r="KST2" s="100"/>
      <c r="KSU2" s="99"/>
      <c r="KSV2" s="100"/>
      <c r="KSW2" s="99"/>
      <c r="KSX2" s="100"/>
      <c r="KSY2" s="99"/>
      <c r="KSZ2" s="100"/>
      <c r="KTA2" s="99"/>
      <c r="KTB2" s="100"/>
      <c r="KTC2" s="99"/>
      <c r="KTD2" s="100"/>
      <c r="KTE2" s="99"/>
      <c r="KTF2" s="100"/>
      <c r="KTG2" s="99"/>
      <c r="KTH2" s="100"/>
      <c r="KTI2" s="99"/>
      <c r="KTJ2" s="100"/>
      <c r="KTK2" s="99"/>
      <c r="KTL2" s="100"/>
      <c r="KTM2" s="99"/>
      <c r="KTN2" s="100"/>
      <c r="KTO2" s="99"/>
      <c r="KTP2" s="100"/>
      <c r="KTQ2" s="99"/>
      <c r="KTR2" s="100"/>
      <c r="KTS2" s="99"/>
      <c r="KTT2" s="100"/>
      <c r="KTU2" s="99"/>
      <c r="KTV2" s="100"/>
      <c r="KTW2" s="99"/>
      <c r="KTX2" s="100"/>
      <c r="KTY2" s="99"/>
      <c r="KTZ2" s="100"/>
      <c r="KUA2" s="99"/>
      <c r="KUB2" s="100"/>
      <c r="KUC2" s="99"/>
      <c r="KUD2" s="100"/>
      <c r="KUE2" s="99"/>
      <c r="KUF2" s="100"/>
      <c r="KUG2" s="99"/>
      <c r="KUH2" s="100"/>
      <c r="KUI2" s="99"/>
      <c r="KUJ2" s="100"/>
      <c r="KUK2" s="99"/>
      <c r="KUL2" s="100"/>
      <c r="KUM2" s="99"/>
      <c r="KUN2" s="100"/>
      <c r="KUO2" s="99"/>
      <c r="KUP2" s="100"/>
      <c r="KUQ2" s="99"/>
      <c r="KUR2" s="100"/>
      <c r="KUS2" s="99"/>
      <c r="KUT2" s="100"/>
      <c r="KUU2" s="99"/>
      <c r="KUV2" s="100"/>
      <c r="KUW2" s="99"/>
      <c r="KUX2" s="100"/>
      <c r="KUY2" s="99"/>
      <c r="KUZ2" s="100"/>
      <c r="KVA2" s="99"/>
      <c r="KVB2" s="100"/>
      <c r="KVC2" s="99"/>
      <c r="KVD2" s="100"/>
      <c r="KVE2" s="99"/>
      <c r="KVF2" s="100"/>
      <c r="KVG2" s="99"/>
      <c r="KVH2" s="100"/>
      <c r="KVI2" s="99"/>
      <c r="KVJ2" s="100"/>
      <c r="KVK2" s="99"/>
      <c r="KVL2" s="100"/>
      <c r="KVM2" s="99"/>
      <c r="KVN2" s="100"/>
      <c r="KVO2" s="99"/>
      <c r="KVP2" s="100"/>
      <c r="KVQ2" s="99"/>
      <c r="KVR2" s="100"/>
      <c r="KVS2" s="99"/>
      <c r="KVT2" s="100"/>
      <c r="KVU2" s="99"/>
      <c r="KVV2" s="100"/>
      <c r="KVW2" s="99"/>
      <c r="KVX2" s="100"/>
      <c r="KVY2" s="99"/>
      <c r="KVZ2" s="100"/>
      <c r="KWA2" s="99"/>
      <c r="KWB2" s="100"/>
      <c r="KWC2" s="99"/>
      <c r="KWD2" s="100"/>
      <c r="KWE2" s="99"/>
      <c r="KWF2" s="100"/>
      <c r="KWG2" s="99"/>
      <c r="KWH2" s="100"/>
      <c r="KWI2" s="99"/>
      <c r="KWJ2" s="100"/>
      <c r="KWK2" s="99"/>
      <c r="KWL2" s="100"/>
      <c r="KWM2" s="99"/>
      <c r="KWN2" s="100"/>
      <c r="KWO2" s="99"/>
      <c r="KWP2" s="100"/>
      <c r="KWQ2" s="99"/>
      <c r="KWR2" s="100"/>
      <c r="KWS2" s="99"/>
      <c r="KWT2" s="100"/>
      <c r="KWU2" s="99"/>
      <c r="KWV2" s="100"/>
      <c r="KWW2" s="99"/>
      <c r="KWX2" s="100"/>
      <c r="KWY2" s="99"/>
      <c r="KWZ2" s="100"/>
      <c r="KXA2" s="99"/>
      <c r="KXB2" s="100"/>
      <c r="KXC2" s="99"/>
      <c r="KXD2" s="100"/>
      <c r="KXE2" s="99"/>
      <c r="KXF2" s="100"/>
      <c r="KXG2" s="99"/>
      <c r="KXH2" s="100"/>
      <c r="KXI2" s="99"/>
      <c r="KXJ2" s="100"/>
      <c r="KXK2" s="99"/>
      <c r="KXL2" s="100"/>
      <c r="KXM2" s="99"/>
      <c r="KXN2" s="100"/>
      <c r="KXO2" s="99"/>
      <c r="KXP2" s="100"/>
      <c r="KXQ2" s="99"/>
      <c r="KXR2" s="100"/>
      <c r="KXS2" s="99"/>
      <c r="KXT2" s="100"/>
      <c r="KXU2" s="99"/>
      <c r="KXV2" s="100"/>
      <c r="KXW2" s="99"/>
      <c r="KXX2" s="100"/>
      <c r="KXY2" s="99"/>
      <c r="KXZ2" s="100"/>
      <c r="KYA2" s="99"/>
      <c r="KYB2" s="100"/>
      <c r="KYC2" s="99"/>
      <c r="KYD2" s="100"/>
      <c r="KYE2" s="99"/>
      <c r="KYF2" s="100"/>
      <c r="KYG2" s="99"/>
      <c r="KYH2" s="100"/>
      <c r="KYI2" s="99"/>
      <c r="KYJ2" s="100"/>
      <c r="KYK2" s="99"/>
      <c r="KYL2" s="100"/>
      <c r="KYM2" s="99"/>
      <c r="KYN2" s="100"/>
      <c r="KYO2" s="99"/>
      <c r="KYP2" s="100"/>
      <c r="KYQ2" s="99"/>
      <c r="KYR2" s="100"/>
      <c r="KYS2" s="99"/>
      <c r="KYT2" s="100"/>
      <c r="KYU2" s="99"/>
      <c r="KYV2" s="100"/>
      <c r="KYW2" s="99"/>
      <c r="KYX2" s="100"/>
      <c r="KYY2" s="99"/>
      <c r="KYZ2" s="100"/>
      <c r="KZA2" s="99"/>
      <c r="KZB2" s="100"/>
      <c r="KZC2" s="99"/>
      <c r="KZD2" s="100"/>
      <c r="KZE2" s="99"/>
      <c r="KZF2" s="100"/>
      <c r="KZG2" s="99"/>
      <c r="KZH2" s="100"/>
      <c r="KZI2" s="99"/>
      <c r="KZJ2" s="100"/>
      <c r="KZK2" s="99"/>
      <c r="KZL2" s="100"/>
      <c r="KZM2" s="99"/>
      <c r="KZN2" s="100"/>
      <c r="KZO2" s="99"/>
      <c r="KZP2" s="100"/>
      <c r="KZQ2" s="99"/>
      <c r="KZR2" s="100"/>
      <c r="KZS2" s="99"/>
      <c r="KZT2" s="100"/>
      <c r="KZU2" s="99"/>
      <c r="KZV2" s="100"/>
      <c r="KZW2" s="99"/>
      <c r="KZX2" s="100"/>
      <c r="KZY2" s="99"/>
      <c r="KZZ2" s="100"/>
      <c r="LAA2" s="99"/>
      <c r="LAB2" s="100"/>
      <c r="LAC2" s="99"/>
      <c r="LAD2" s="100"/>
      <c r="LAE2" s="99"/>
      <c r="LAF2" s="100"/>
      <c r="LAG2" s="99"/>
      <c r="LAH2" s="100"/>
      <c r="LAI2" s="99"/>
      <c r="LAJ2" s="100"/>
      <c r="LAK2" s="99"/>
      <c r="LAL2" s="100"/>
      <c r="LAM2" s="99"/>
      <c r="LAN2" s="100"/>
      <c r="LAO2" s="99"/>
      <c r="LAP2" s="100"/>
      <c r="LAQ2" s="99"/>
      <c r="LAR2" s="100"/>
      <c r="LAS2" s="99"/>
      <c r="LAT2" s="100"/>
      <c r="LAU2" s="99"/>
      <c r="LAV2" s="100"/>
      <c r="LAW2" s="99"/>
      <c r="LAX2" s="100"/>
      <c r="LAY2" s="99"/>
      <c r="LAZ2" s="100"/>
      <c r="LBA2" s="99"/>
      <c r="LBB2" s="100"/>
      <c r="LBC2" s="99"/>
      <c r="LBD2" s="100"/>
      <c r="LBE2" s="99"/>
      <c r="LBF2" s="100"/>
      <c r="LBG2" s="99"/>
      <c r="LBH2" s="100"/>
      <c r="LBI2" s="99"/>
      <c r="LBJ2" s="100"/>
      <c r="LBK2" s="99"/>
      <c r="LBL2" s="100"/>
      <c r="LBM2" s="99"/>
      <c r="LBN2" s="100"/>
      <c r="LBO2" s="99"/>
      <c r="LBP2" s="100"/>
      <c r="LBQ2" s="99"/>
      <c r="LBR2" s="100"/>
      <c r="LBS2" s="99"/>
      <c r="LBT2" s="100"/>
      <c r="LBU2" s="99"/>
      <c r="LBV2" s="100"/>
      <c r="LBW2" s="99"/>
      <c r="LBX2" s="100"/>
      <c r="LBY2" s="99"/>
      <c r="LBZ2" s="100"/>
      <c r="LCA2" s="99"/>
      <c r="LCB2" s="100"/>
      <c r="LCC2" s="99"/>
      <c r="LCD2" s="100"/>
      <c r="LCE2" s="99"/>
      <c r="LCF2" s="100"/>
      <c r="LCG2" s="99"/>
      <c r="LCH2" s="100"/>
      <c r="LCI2" s="99"/>
      <c r="LCJ2" s="100"/>
      <c r="LCK2" s="99"/>
      <c r="LCL2" s="100"/>
      <c r="LCM2" s="99"/>
      <c r="LCN2" s="100"/>
      <c r="LCO2" s="99"/>
      <c r="LCP2" s="100"/>
      <c r="LCQ2" s="99"/>
      <c r="LCR2" s="100"/>
      <c r="LCS2" s="99"/>
      <c r="LCT2" s="100"/>
      <c r="LCU2" s="99"/>
      <c r="LCV2" s="100"/>
      <c r="LCW2" s="99"/>
      <c r="LCX2" s="100"/>
      <c r="LCY2" s="99"/>
      <c r="LCZ2" s="100"/>
      <c r="LDA2" s="99"/>
      <c r="LDB2" s="100"/>
      <c r="LDC2" s="99"/>
      <c r="LDD2" s="100"/>
      <c r="LDE2" s="99"/>
      <c r="LDF2" s="100"/>
      <c r="LDG2" s="99"/>
      <c r="LDH2" s="100"/>
      <c r="LDI2" s="99"/>
      <c r="LDJ2" s="100"/>
      <c r="LDK2" s="99"/>
      <c r="LDL2" s="100"/>
      <c r="LDM2" s="99"/>
      <c r="LDN2" s="100"/>
      <c r="LDO2" s="99"/>
      <c r="LDP2" s="100"/>
      <c r="LDQ2" s="99"/>
      <c r="LDR2" s="100"/>
      <c r="LDS2" s="99"/>
      <c r="LDT2" s="100"/>
      <c r="LDU2" s="99"/>
      <c r="LDV2" s="100"/>
      <c r="LDW2" s="99"/>
      <c r="LDX2" s="100"/>
      <c r="LDY2" s="99"/>
      <c r="LDZ2" s="100"/>
      <c r="LEA2" s="99"/>
      <c r="LEB2" s="100"/>
      <c r="LEC2" s="99"/>
      <c r="LED2" s="100"/>
      <c r="LEE2" s="99"/>
      <c r="LEF2" s="100"/>
      <c r="LEG2" s="99"/>
      <c r="LEH2" s="100"/>
      <c r="LEI2" s="99"/>
      <c r="LEJ2" s="100"/>
      <c r="LEK2" s="99"/>
      <c r="LEL2" s="100"/>
      <c r="LEM2" s="99"/>
      <c r="LEN2" s="100"/>
      <c r="LEO2" s="99"/>
      <c r="LEP2" s="100"/>
      <c r="LEQ2" s="99"/>
      <c r="LER2" s="100"/>
      <c r="LES2" s="99"/>
      <c r="LET2" s="100"/>
      <c r="LEU2" s="99"/>
      <c r="LEV2" s="100"/>
      <c r="LEW2" s="99"/>
      <c r="LEX2" s="100"/>
      <c r="LEY2" s="99"/>
      <c r="LEZ2" s="100"/>
      <c r="LFA2" s="99"/>
      <c r="LFB2" s="100"/>
      <c r="LFC2" s="99"/>
      <c r="LFD2" s="100"/>
      <c r="LFE2" s="99"/>
      <c r="LFF2" s="100"/>
      <c r="LFG2" s="99"/>
      <c r="LFH2" s="100"/>
      <c r="LFI2" s="99"/>
      <c r="LFJ2" s="100"/>
      <c r="LFK2" s="99"/>
      <c r="LFL2" s="100"/>
      <c r="LFM2" s="99"/>
      <c r="LFN2" s="100"/>
      <c r="LFO2" s="99"/>
      <c r="LFP2" s="100"/>
      <c r="LFQ2" s="99"/>
      <c r="LFR2" s="100"/>
      <c r="LFS2" s="99"/>
      <c r="LFT2" s="100"/>
      <c r="LFU2" s="99"/>
      <c r="LFV2" s="100"/>
      <c r="LFW2" s="99"/>
      <c r="LFX2" s="100"/>
      <c r="LFY2" s="99"/>
      <c r="LFZ2" s="100"/>
      <c r="LGA2" s="99"/>
      <c r="LGB2" s="100"/>
      <c r="LGC2" s="99"/>
      <c r="LGD2" s="100"/>
      <c r="LGE2" s="99"/>
      <c r="LGF2" s="100"/>
      <c r="LGG2" s="99"/>
      <c r="LGH2" s="100"/>
      <c r="LGI2" s="99"/>
      <c r="LGJ2" s="100"/>
      <c r="LGK2" s="99"/>
      <c r="LGL2" s="100"/>
      <c r="LGM2" s="99"/>
      <c r="LGN2" s="100"/>
      <c r="LGO2" s="99"/>
      <c r="LGP2" s="100"/>
      <c r="LGQ2" s="99"/>
      <c r="LGR2" s="100"/>
      <c r="LGS2" s="99"/>
      <c r="LGT2" s="100"/>
      <c r="LGU2" s="99"/>
      <c r="LGV2" s="100"/>
      <c r="LGW2" s="99"/>
      <c r="LGX2" s="100"/>
      <c r="LGY2" s="99"/>
      <c r="LGZ2" s="100"/>
      <c r="LHA2" s="99"/>
      <c r="LHB2" s="100"/>
      <c r="LHC2" s="99"/>
      <c r="LHD2" s="100"/>
      <c r="LHE2" s="99"/>
      <c r="LHF2" s="100"/>
      <c r="LHG2" s="99"/>
      <c r="LHH2" s="100"/>
      <c r="LHI2" s="99"/>
      <c r="LHJ2" s="100"/>
      <c r="LHK2" s="99"/>
      <c r="LHL2" s="100"/>
      <c r="LHM2" s="99"/>
      <c r="LHN2" s="100"/>
      <c r="LHO2" s="99"/>
      <c r="LHP2" s="100"/>
      <c r="LHQ2" s="99"/>
      <c r="LHR2" s="100"/>
      <c r="LHS2" s="99"/>
      <c r="LHT2" s="100"/>
      <c r="LHU2" s="99"/>
      <c r="LHV2" s="100"/>
      <c r="LHW2" s="99"/>
      <c r="LHX2" s="100"/>
      <c r="LHY2" s="99"/>
      <c r="LHZ2" s="100"/>
      <c r="LIA2" s="99"/>
      <c r="LIB2" s="100"/>
      <c r="LIC2" s="99"/>
      <c r="LID2" s="100"/>
      <c r="LIE2" s="99"/>
      <c r="LIF2" s="100"/>
      <c r="LIG2" s="99"/>
      <c r="LIH2" s="100"/>
      <c r="LII2" s="99"/>
      <c r="LIJ2" s="100"/>
      <c r="LIK2" s="99"/>
      <c r="LIL2" s="100"/>
      <c r="LIM2" s="99"/>
      <c r="LIN2" s="100"/>
      <c r="LIO2" s="99"/>
      <c r="LIP2" s="100"/>
      <c r="LIQ2" s="99"/>
      <c r="LIR2" s="100"/>
      <c r="LIS2" s="99"/>
      <c r="LIT2" s="100"/>
      <c r="LIU2" s="99"/>
      <c r="LIV2" s="100"/>
      <c r="LIW2" s="99"/>
      <c r="LIX2" s="100"/>
      <c r="LIY2" s="99"/>
      <c r="LIZ2" s="100"/>
      <c r="LJA2" s="99"/>
      <c r="LJB2" s="100"/>
      <c r="LJC2" s="99"/>
      <c r="LJD2" s="100"/>
      <c r="LJE2" s="99"/>
      <c r="LJF2" s="100"/>
      <c r="LJG2" s="99"/>
      <c r="LJH2" s="100"/>
      <c r="LJI2" s="99"/>
      <c r="LJJ2" s="100"/>
      <c r="LJK2" s="99"/>
      <c r="LJL2" s="100"/>
      <c r="LJM2" s="99"/>
      <c r="LJN2" s="100"/>
      <c r="LJO2" s="99"/>
      <c r="LJP2" s="100"/>
      <c r="LJQ2" s="99"/>
      <c r="LJR2" s="100"/>
      <c r="LJS2" s="99"/>
      <c r="LJT2" s="100"/>
      <c r="LJU2" s="99"/>
      <c r="LJV2" s="100"/>
      <c r="LJW2" s="99"/>
      <c r="LJX2" s="100"/>
      <c r="LJY2" s="99"/>
      <c r="LJZ2" s="100"/>
      <c r="LKA2" s="99"/>
      <c r="LKB2" s="100"/>
      <c r="LKC2" s="99"/>
      <c r="LKD2" s="100"/>
      <c r="LKE2" s="99"/>
      <c r="LKF2" s="100"/>
      <c r="LKG2" s="99"/>
      <c r="LKH2" s="100"/>
      <c r="LKI2" s="99"/>
      <c r="LKJ2" s="100"/>
      <c r="LKK2" s="99"/>
      <c r="LKL2" s="100"/>
      <c r="LKM2" s="99"/>
      <c r="LKN2" s="100"/>
      <c r="LKO2" s="99"/>
      <c r="LKP2" s="100"/>
      <c r="LKQ2" s="99"/>
      <c r="LKR2" s="100"/>
      <c r="LKS2" s="99"/>
      <c r="LKT2" s="100"/>
      <c r="LKU2" s="99"/>
      <c r="LKV2" s="100"/>
      <c r="LKW2" s="99"/>
      <c r="LKX2" s="100"/>
      <c r="LKY2" s="99"/>
      <c r="LKZ2" s="100"/>
      <c r="LLA2" s="99"/>
      <c r="LLB2" s="100"/>
      <c r="LLC2" s="99"/>
      <c r="LLD2" s="100"/>
      <c r="LLE2" s="99"/>
      <c r="LLF2" s="100"/>
      <c r="LLG2" s="99"/>
      <c r="LLH2" s="100"/>
      <c r="LLI2" s="99"/>
      <c r="LLJ2" s="100"/>
      <c r="LLK2" s="99"/>
      <c r="LLL2" s="100"/>
      <c r="LLM2" s="99"/>
      <c r="LLN2" s="100"/>
      <c r="LLO2" s="99"/>
      <c r="LLP2" s="100"/>
      <c r="LLQ2" s="99"/>
      <c r="LLR2" s="100"/>
      <c r="LLS2" s="99"/>
      <c r="LLT2" s="100"/>
      <c r="LLU2" s="99"/>
      <c r="LLV2" s="100"/>
      <c r="LLW2" s="99"/>
      <c r="LLX2" s="100"/>
      <c r="LLY2" s="99"/>
      <c r="LLZ2" s="100"/>
      <c r="LMA2" s="99"/>
      <c r="LMB2" s="100"/>
      <c r="LMC2" s="99"/>
      <c r="LMD2" s="100"/>
      <c r="LME2" s="99"/>
      <c r="LMF2" s="100"/>
      <c r="LMG2" s="99"/>
      <c r="LMH2" s="100"/>
      <c r="LMI2" s="99"/>
      <c r="LMJ2" s="100"/>
      <c r="LMK2" s="99"/>
      <c r="LML2" s="100"/>
      <c r="LMM2" s="99"/>
      <c r="LMN2" s="100"/>
      <c r="LMO2" s="99"/>
      <c r="LMP2" s="100"/>
      <c r="LMQ2" s="99"/>
      <c r="LMR2" s="100"/>
      <c r="LMS2" s="99"/>
      <c r="LMT2" s="100"/>
      <c r="LMU2" s="99"/>
      <c r="LMV2" s="100"/>
      <c r="LMW2" s="99"/>
      <c r="LMX2" s="100"/>
      <c r="LMY2" s="99"/>
      <c r="LMZ2" s="100"/>
      <c r="LNA2" s="99"/>
      <c r="LNB2" s="100"/>
      <c r="LNC2" s="99"/>
      <c r="LND2" s="100"/>
      <c r="LNE2" s="99"/>
      <c r="LNF2" s="100"/>
      <c r="LNG2" s="99"/>
      <c r="LNH2" s="100"/>
      <c r="LNI2" s="99"/>
      <c r="LNJ2" s="100"/>
      <c r="LNK2" s="99"/>
      <c r="LNL2" s="100"/>
      <c r="LNM2" s="99"/>
      <c r="LNN2" s="100"/>
      <c r="LNO2" s="99"/>
      <c r="LNP2" s="100"/>
      <c r="LNQ2" s="99"/>
      <c r="LNR2" s="100"/>
      <c r="LNS2" s="99"/>
      <c r="LNT2" s="100"/>
      <c r="LNU2" s="99"/>
      <c r="LNV2" s="100"/>
      <c r="LNW2" s="99"/>
      <c r="LNX2" s="100"/>
      <c r="LNY2" s="99"/>
      <c r="LNZ2" s="100"/>
      <c r="LOA2" s="99"/>
      <c r="LOB2" s="100"/>
      <c r="LOC2" s="99"/>
      <c r="LOD2" s="100"/>
      <c r="LOE2" s="99"/>
      <c r="LOF2" s="100"/>
      <c r="LOG2" s="99"/>
      <c r="LOH2" s="100"/>
      <c r="LOI2" s="99"/>
      <c r="LOJ2" s="100"/>
      <c r="LOK2" s="99"/>
      <c r="LOL2" s="100"/>
      <c r="LOM2" s="99"/>
      <c r="LON2" s="100"/>
      <c r="LOO2" s="99"/>
      <c r="LOP2" s="100"/>
      <c r="LOQ2" s="99"/>
      <c r="LOR2" s="100"/>
      <c r="LOS2" s="99"/>
      <c r="LOT2" s="100"/>
      <c r="LOU2" s="99"/>
      <c r="LOV2" s="100"/>
      <c r="LOW2" s="99"/>
      <c r="LOX2" s="100"/>
      <c r="LOY2" s="99"/>
      <c r="LOZ2" s="100"/>
      <c r="LPA2" s="99"/>
      <c r="LPB2" s="100"/>
      <c r="LPC2" s="99"/>
      <c r="LPD2" s="100"/>
      <c r="LPE2" s="99"/>
      <c r="LPF2" s="100"/>
      <c r="LPG2" s="99"/>
      <c r="LPH2" s="100"/>
      <c r="LPI2" s="99"/>
      <c r="LPJ2" s="100"/>
      <c r="LPK2" s="99"/>
      <c r="LPL2" s="100"/>
      <c r="LPM2" s="99"/>
      <c r="LPN2" s="100"/>
      <c r="LPO2" s="99"/>
      <c r="LPP2" s="100"/>
      <c r="LPQ2" s="99"/>
      <c r="LPR2" s="100"/>
      <c r="LPS2" s="99"/>
      <c r="LPT2" s="100"/>
      <c r="LPU2" s="99"/>
      <c r="LPV2" s="100"/>
      <c r="LPW2" s="99"/>
      <c r="LPX2" s="100"/>
      <c r="LPY2" s="99"/>
      <c r="LPZ2" s="100"/>
      <c r="LQA2" s="99"/>
      <c r="LQB2" s="100"/>
      <c r="LQC2" s="99"/>
      <c r="LQD2" s="100"/>
      <c r="LQE2" s="99"/>
      <c r="LQF2" s="100"/>
      <c r="LQG2" s="99"/>
      <c r="LQH2" s="100"/>
      <c r="LQI2" s="99"/>
      <c r="LQJ2" s="100"/>
      <c r="LQK2" s="99"/>
      <c r="LQL2" s="100"/>
      <c r="LQM2" s="99"/>
      <c r="LQN2" s="100"/>
      <c r="LQO2" s="99"/>
      <c r="LQP2" s="100"/>
      <c r="LQQ2" s="99"/>
      <c r="LQR2" s="100"/>
      <c r="LQS2" s="99"/>
      <c r="LQT2" s="100"/>
      <c r="LQU2" s="99"/>
      <c r="LQV2" s="100"/>
      <c r="LQW2" s="99"/>
      <c r="LQX2" s="100"/>
      <c r="LQY2" s="99"/>
      <c r="LQZ2" s="100"/>
      <c r="LRA2" s="99"/>
      <c r="LRB2" s="100"/>
      <c r="LRC2" s="99"/>
      <c r="LRD2" s="100"/>
      <c r="LRE2" s="99"/>
      <c r="LRF2" s="100"/>
      <c r="LRG2" s="99"/>
      <c r="LRH2" s="100"/>
      <c r="LRI2" s="99"/>
      <c r="LRJ2" s="100"/>
      <c r="LRK2" s="99"/>
      <c r="LRL2" s="100"/>
      <c r="LRM2" s="99"/>
      <c r="LRN2" s="100"/>
      <c r="LRO2" s="99"/>
      <c r="LRP2" s="100"/>
      <c r="LRQ2" s="99"/>
      <c r="LRR2" s="100"/>
      <c r="LRS2" s="99"/>
      <c r="LRT2" s="100"/>
      <c r="LRU2" s="99"/>
      <c r="LRV2" s="100"/>
      <c r="LRW2" s="99"/>
      <c r="LRX2" s="100"/>
      <c r="LRY2" s="99"/>
      <c r="LRZ2" s="100"/>
      <c r="LSA2" s="99"/>
      <c r="LSB2" s="100"/>
      <c r="LSC2" s="99"/>
      <c r="LSD2" s="100"/>
      <c r="LSE2" s="99"/>
      <c r="LSF2" s="100"/>
      <c r="LSG2" s="99"/>
      <c r="LSH2" s="100"/>
      <c r="LSI2" s="99"/>
      <c r="LSJ2" s="100"/>
      <c r="LSK2" s="99"/>
      <c r="LSL2" s="100"/>
      <c r="LSM2" s="99"/>
      <c r="LSN2" s="100"/>
      <c r="LSO2" s="99"/>
      <c r="LSP2" s="100"/>
      <c r="LSQ2" s="99"/>
      <c r="LSR2" s="100"/>
      <c r="LSS2" s="99"/>
      <c r="LST2" s="100"/>
      <c r="LSU2" s="99"/>
      <c r="LSV2" s="100"/>
      <c r="LSW2" s="99"/>
      <c r="LSX2" s="100"/>
      <c r="LSY2" s="99"/>
      <c r="LSZ2" s="100"/>
      <c r="LTA2" s="99"/>
      <c r="LTB2" s="100"/>
      <c r="LTC2" s="99"/>
      <c r="LTD2" s="100"/>
      <c r="LTE2" s="99"/>
      <c r="LTF2" s="100"/>
      <c r="LTG2" s="99"/>
      <c r="LTH2" s="100"/>
      <c r="LTI2" s="99"/>
      <c r="LTJ2" s="100"/>
      <c r="LTK2" s="99"/>
      <c r="LTL2" s="100"/>
      <c r="LTM2" s="99"/>
      <c r="LTN2" s="100"/>
      <c r="LTO2" s="99"/>
      <c r="LTP2" s="100"/>
      <c r="LTQ2" s="99"/>
      <c r="LTR2" s="100"/>
      <c r="LTS2" s="99"/>
      <c r="LTT2" s="100"/>
      <c r="LTU2" s="99"/>
      <c r="LTV2" s="100"/>
      <c r="LTW2" s="99"/>
      <c r="LTX2" s="100"/>
      <c r="LTY2" s="99"/>
      <c r="LTZ2" s="100"/>
      <c r="LUA2" s="99"/>
      <c r="LUB2" s="100"/>
      <c r="LUC2" s="99"/>
      <c r="LUD2" s="100"/>
      <c r="LUE2" s="99"/>
      <c r="LUF2" s="100"/>
      <c r="LUG2" s="99"/>
      <c r="LUH2" s="100"/>
      <c r="LUI2" s="99"/>
      <c r="LUJ2" s="100"/>
      <c r="LUK2" s="99"/>
      <c r="LUL2" s="100"/>
      <c r="LUM2" s="99"/>
      <c r="LUN2" s="100"/>
      <c r="LUO2" s="99"/>
      <c r="LUP2" s="100"/>
      <c r="LUQ2" s="99"/>
      <c r="LUR2" s="100"/>
      <c r="LUS2" s="99"/>
      <c r="LUT2" s="100"/>
      <c r="LUU2" s="99"/>
      <c r="LUV2" s="100"/>
      <c r="LUW2" s="99"/>
      <c r="LUX2" s="100"/>
      <c r="LUY2" s="99"/>
      <c r="LUZ2" s="100"/>
      <c r="LVA2" s="99"/>
      <c r="LVB2" s="100"/>
      <c r="LVC2" s="99"/>
      <c r="LVD2" s="100"/>
      <c r="LVE2" s="99"/>
      <c r="LVF2" s="100"/>
      <c r="LVG2" s="99"/>
      <c r="LVH2" s="100"/>
      <c r="LVI2" s="99"/>
      <c r="LVJ2" s="100"/>
      <c r="LVK2" s="99"/>
      <c r="LVL2" s="100"/>
      <c r="LVM2" s="99"/>
      <c r="LVN2" s="100"/>
      <c r="LVO2" s="99"/>
      <c r="LVP2" s="100"/>
      <c r="LVQ2" s="99"/>
      <c r="LVR2" s="100"/>
      <c r="LVS2" s="99"/>
      <c r="LVT2" s="100"/>
      <c r="LVU2" s="99"/>
      <c r="LVV2" s="100"/>
      <c r="LVW2" s="99"/>
      <c r="LVX2" s="100"/>
      <c r="LVY2" s="99"/>
      <c r="LVZ2" s="100"/>
      <c r="LWA2" s="99"/>
      <c r="LWB2" s="100"/>
      <c r="LWC2" s="99"/>
      <c r="LWD2" s="100"/>
      <c r="LWE2" s="99"/>
      <c r="LWF2" s="100"/>
      <c r="LWG2" s="99"/>
      <c r="LWH2" s="100"/>
      <c r="LWI2" s="99"/>
      <c r="LWJ2" s="100"/>
      <c r="LWK2" s="99"/>
      <c r="LWL2" s="100"/>
      <c r="LWM2" s="99"/>
      <c r="LWN2" s="100"/>
      <c r="LWO2" s="99"/>
      <c r="LWP2" s="100"/>
      <c r="LWQ2" s="99"/>
      <c r="LWR2" s="100"/>
      <c r="LWS2" s="99"/>
      <c r="LWT2" s="100"/>
      <c r="LWU2" s="99"/>
      <c r="LWV2" s="100"/>
      <c r="LWW2" s="99"/>
      <c r="LWX2" s="100"/>
      <c r="LWY2" s="99"/>
      <c r="LWZ2" s="100"/>
      <c r="LXA2" s="99"/>
      <c r="LXB2" s="100"/>
      <c r="LXC2" s="99"/>
      <c r="LXD2" s="100"/>
      <c r="LXE2" s="99"/>
      <c r="LXF2" s="100"/>
      <c r="LXG2" s="99"/>
      <c r="LXH2" s="100"/>
      <c r="LXI2" s="99"/>
      <c r="LXJ2" s="100"/>
      <c r="LXK2" s="99"/>
      <c r="LXL2" s="100"/>
      <c r="LXM2" s="99"/>
      <c r="LXN2" s="100"/>
      <c r="LXO2" s="99"/>
      <c r="LXP2" s="100"/>
      <c r="LXQ2" s="99"/>
      <c r="LXR2" s="100"/>
      <c r="LXS2" s="99"/>
      <c r="LXT2" s="100"/>
      <c r="LXU2" s="99"/>
      <c r="LXV2" s="100"/>
      <c r="LXW2" s="99"/>
      <c r="LXX2" s="100"/>
      <c r="LXY2" s="99"/>
      <c r="LXZ2" s="100"/>
      <c r="LYA2" s="99"/>
      <c r="LYB2" s="100"/>
      <c r="LYC2" s="99"/>
      <c r="LYD2" s="100"/>
      <c r="LYE2" s="99"/>
      <c r="LYF2" s="100"/>
      <c r="LYG2" s="99"/>
      <c r="LYH2" s="100"/>
      <c r="LYI2" s="99"/>
      <c r="LYJ2" s="100"/>
      <c r="LYK2" s="99"/>
      <c r="LYL2" s="100"/>
      <c r="LYM2" s="99"/>
      <c r="LYN2" s="100"/>
      <c r="LYO2" s="99"/>
      <c r="LYP2" s="100"/>
      <c r="LYQ2" s="99"/>
      <c r="LYR2" s="100"/>
      <c r="LYS2" s="99"/>
      <c r="LYT2" s="100"/>
      <c r="LYU2" s="99"/>
      <c r="LYV2" s="100"/>
      <c r="LYW2" s="99"/>
      <c r="LYX2" s="100"/>
      <c r="LYY2" s="99"/>
      <c r="LYZ2" s="100"/>
      <c r="LZA2" s="99"/>
      <c r="LZB2" s="100"/>
      <c r="LZC2" s="99"/>
      <c r="LZD2" s="100"/>
      <c r="LZE2" s="99"/>
      <c r="LZF2" s="100"/>
      <c r="LZG2" s="99"/>
      <c r="LZH2" s="100"/>
      <c r="LZI2" s="99"/>
      <c r="LZJ2" s="100"/>
      <c r="LZK2" s="99"/>
      <c r="LZL2" s="100"/>
      <c r="LZM2" s="99"/>
      <c r="LZN2" s="100"/>
      <c r="LZO2" s="99"/>
      <c r="LZP2" s="100"/>
      <c r="LZQ2" s="99"/>
      <c r="LZR2" s="100"/>
      <c r="LZS2" s="99"/>
      <c r="LZT2" s="100"/>
      <c r="LZU2" s="99"/>
      <c r="LZV2" s="100"/>
      <c r="LZW2" s="99"/>
      <c r="LZX2" s="100"/>
      <c r="LZY2" s="99"/>
      <c r="LZZ2" s="100"/>
      <c r="MAA2" s="99"/>
      <c r="MAB2" s="100"/>
      <c r="MAC2" s="99"/>
      <c r="MAD2" s="100"/>
      <c r="MAE2" s="99"/>
      <c r="MAF2" s="100"/>
      <c r="MAG2" s="99"/>
      <c r="MAH2" s="100"/>
      <c r="MAI2" s="99"/>
      <c r="MAJ2" s="100"/>
      <c r="MAK2" s="99"/>
      <c r="MAL2" s="100"/>
      <c r="MAM2" s="99"/>
      <c r="MAN2" s="100"/>
      <c r="MAO2" s="99"/>
      <c r="MAP2" s="100"/>
      <c r="MAQ2" s="99"/>
      <c r="MAR2" s="100"/>
      <c r="MAS2" s="99"/>
      <c r="MAT2" s="100"/>
      <c r="MAU2" s="99"/>
      <c r="MAV2" s="100"/>
      <c r="MAW2" s="99"/>
      <c r="MAX2" s="100"/>
      <c r="MAY2" s="99"/>
      <c r="MAZ2" s="100"/>
      <c r="MBA2" s="99"/>
      <c r="MBB2" s="100"/>
      <c r="MBC2" s="99"/>
      <c r="MBD2" s="100"/>
      <c r="MBE2" s="99"/>
      <c r="MBF2" s="100"/>
      <c r="MBG2" s="99"/>
      <c r="MBH2" s="100"/>
      <c r="MBI2" s="99"/>
      <c r="MBJ2" s="100"/>
      <c r="MBK2" s="99"/>
      <c r="MBL2" s="100"/>
      <c r="MBM2" s="99"/>
      <c r="MBN2" s="100"/>
      <c r="MBO2" s="99"/>
      <c r="MBP2" s="100"/>
      <c r="MBQ2" s="99"/>
      <c r="MBR2" s="100"/>
      <c r="MBS2" s="99"/>
      <c r="MBT2" s="100"/>
      <c r="MBU2" s="99"/>
      <c r="MBV2" s="100"/>
      <c r="MBW2" s="99"/>
      <c r="MBX2" s="100"/>
      <c r="MBY2" s="99"/>
      <c r="MBZ2" s="100"/>
      <c r="MCA2" s="99"/>
      <c r="MCB2" s="100"/>
      <c r="MCC2" s="99"/>
      <c r="MCD2" s="100"/>
      <c r="MCE2" s="99"/>
      <c r="MCF2" s="100"/>
      <c r="MCG2" s="99"/>
      <c r="MCH2" s="100"/>
      <c r="MCI2" s="99"/>
      <c r="MCJ2" s="100"/>
      <c r="MCK2" s="99"/>
      <c r="MCL2" s="100"/>
      <c r="MCM2" s="99"/>
      <c r="MCN2" s="100"/>
      <c r="MCO2" s="99"/>
      <c r="MCP2" s="100"/>
      <c r="MCQ2" s="99"/>
      <c r="MCR2" s="100"/>
      <c r="MCS2" s="99"/>
      <c r="MCT2" s="100"/>
      <c r="MCU2" s="99"/>
      <c r="MCV2" s="100"/>
      <c r="MCW2" s="99"/>
      <c r="MCX2" s="100"/>
      <c r="MCY2" s="99"/>
      <c r="MCZ2" s="100"/>
      <c r="MDA2" s="99"/>
      <c r="MDB2" s="100"/>
      <c r="MDC2" s="99"/>
      <c r="MDD2" s="100"/>
      <c r="MDE2" s="99"/>
      <c r="MDF2" s="100"/>
      <c r="MDG2" s="99"/>
      <c r="MDH2" s="100"/>
      <c r="MDI2" s="99"/>
      <c r="MDJ2" s="100"/>
      <c r="MDK2" s="99"/>
      <c r="MDL2" s="100"/>
      <c r="MDM2" s="99"/>
      <c r="MDN2" s="100"/>
      <c r="MDO2" s="99"/>
      <c r="MDP2" s="100"/>
      <c r="MDQ2" s="99"/>
      <c r="MDR2" s="100"/>
      <c r="MDS2" s="99"/>
      <c r="MDT2" s="100"/>
      <c r="MDU2" s="99"/>
      <c r="MDV2" s="100"/>
      <c r="MDW2" s="99"/>
      <c r="MDX2" s="100"/>
      <c r="MDY2" s="99"/>
      <c r="MDZ2" s="100"/>
      <c r="MEA2" s="99"/>
      <c r="MEB2" s="100"/>
      <c r="MEC2" s="99"/>
      <c r="MED2" s="100"/>
      <c r="MEE2" s="99"/>
      <c r="MEF2" s="100"/>
      <c r="MEG2" s="99"/>
      <c r="MEH2" s="100"/>
      <c r="MEI2" s="99"/>
      <c r="MEJ2" s="100"/>
      <c r="MEK2" s="99"/>
      <c r="MEL2" s="100"/>
      <c r="MEM2" s="99"/>
      <c r="MEN2" s="100"/>
      <c r="MEO2" s="99"/>
      <c r="MEP2" s="100"/>
      <c r="MEQ2" s="99"/>
      <c r="MER2" s="100"/>
      <c r="MES2" s="99"/>
      <c r="MET2" s="100"/>
      <c r="MEU2" s="99"/>
      <c r="MEV2" s="100"/>
      <c r="MEW2" s="99"/>
      <c r="MEX2" s="100"/>
      <c r="MEY2" s="99"/>
      <c r="MEZ2" s="100"/>
      <c r="MFA2" s="99"/>
      <c r="MFB2" s="100"/>
      <c r="MFC2" s="99"/>
      <c r="MFD2" s="100"/>
      <c r="MFE2" s="99"/>
      <c r="MFF2" s="100"/>
      <c r="MFG2" s="99"/>
      <c r="MFH2" s="100"/>
      <c r="MFI2" s="99"/>
      <c r="MFJ2" s="100"/>
      <c r="MFK2" s="99"/>
      <c r="MFL2" s="100"/>
      <c r="MFM2" s="99"/>
      <c r="MFN2" s="100"/>
      <c r="MFO2" s="99"/>
      <c r="MFP2" s="100"/>
      <c r="MFQ2" s="99"/>
      <c r="MFR2" s="100"/>
      <c r="MFS2" s="99"/>
      <c r="MFT2" s="100"/>
      <c r="MFU2" s="99"/>
      <c r="MFV2" s="100"/>
      <c r="MFW2" s="99"/>
      <c r="MFX2" s="100"/>
      <c r="MFY2" s="99"/>
      <c r="MFZ2" s="100"/>
      <c r="MGA2" s="99"/>
      <c r="MGB2" s="100"/>
      <c r="MGC2" s="99"/>
      <c r="MGD2" s="100"/>
      <c r="MGE2" s="99"/>
      <c r="MGF2" s="100"/>
      <c r="MGG2" s="99"/>
      <c r="MGH2" s="100"/>
      <c r="MGI2" s="99"/>
      <c r="MGJ2" s="100"/>
      <c r="MGK2" s="99"/>
      <c r="MGL2" s="100"/>
      <c r="MGM2" s="99"/>
      <c r="MGN2" s="100"/>
      <c r="MGO2" s="99"/>
      <c r="MGP2" s="100"/>
      <c r="MGQ2" s="99"/>
      <c r="MGR2" s="100"/>
      <c r="MGS2" s="99"/>
      <c r="MGT2" s="100"/>
      <c r="MGU2" s="99"/>
      <c r="MGV2" s="100"/>
      <c r="MGW2" s="99"/>
      <c r="MGX2" s="100"/>
      <c r="MGY2" s="99"/>
      <c r="MGZ2" s="100"/>
      <c r="MHA2" s="99"/>
      <c r="MHB2" s="100"/>
      <c r="MHC2" s="99"/>
      <c r="MHD2" s="100"/>
      <c r="MHE2" s="99"/>
      <c r="MHF2" s="100"/>
      <c r="MHG2" s="99"/>
      <c r="MHH2" s="100"/>
      <c r="MHI2" s="99"/>
      <c r="MHJ2" s="100"/>
      <c r="MHK2" s="99"/>
      <c r="MHL2" s="100"/>
      <c r="MHM2" s="99"/>
      <c r="MHN2" s="100"/>
      <c r="MHO2" s="99"/>
      <c r="MHP2" s="100"/>
      <c r="MHQ2" s="99"/>
      <c r="MHR2" s="100"/>
      <c r="MHS2" s="99"/>
      <c r="MHT2" s="100"/>
      <c r="MHU2" s="99"/>
      <c r="MHV2" s="100"/>
      <c r="MHW2" s="99"/>
      <c r="MHX2" s="100"/>
      <c r="MHY2" s="99"/>
      <c r="MHZ2" s="100"/>
      <c r="MIA2" s="99"/>
      <c r="MIB2" s="100"/>
      <c r="MIC2" s="99"/>
      <c r="MID2" s="100"/>
      <c r="MIE2" s="99"/>
      <c r="MIF2" s="100"/>
      <c r="MIG2" s="99"/>
      <c r="MIH2" s="100"/>
      <c r="MII2" s="99"/>
      <c r="MIJ2" s="100"/>
      <c r="MIK2" s="99"/>
      <c r="MIL2" s="100"/>
      <c r="MIM2" s="99"/>
      <c r="MIN2" s="100"/>
      <c r="MIO2" s="99"/>
      <c r="MIP2" s="100"/>
      <c r="MIQ2" s="99"/>
      <c r="MIR2" s="100"/>
      <c r="MIS2" s="99"/>
      <c r="MIT2" s="100"/>
      <c r="MIU2" s="99"/>
      <c r="MIV2" s="100"/>
      <c r="MIW2" s="99"/>
      <c r="MIX2" s="100"/>
      <c r="MIY2" s="99"/>
      <c r="MIZ2" s="100"/>
      <c r="MJA2" s="99"/>
      <c r="MJB2" s="100"/>
      <c r="MJC2" s="99"/>
      <c r="MJD2" s="100"/>
      <c r="MJE2" s="99"/>
      <c r="MJF2" s="100"/>
      <c r="MJG2" s="99"/>
      <c r="MJH2" s="100"/>
      <c r="MJI2" s="99"/>
      <c r="MJJ2" s="100"/>
      <c r="MJK2" s="99"/>
      <c r="MJL2" s="100"/>
      <c r="MJM2" s="99"/>
      <c r="MJN2" s="100"/>
      <c r="MJO2" s="99"/>
      <c r="MJP2" s="100"/>
      <c r="MJQ2" s="99"/>
      <c r="MJR2" s="100"/>
      <c r="MJS2" s="99"/>
      <c r="MJT2" s="100"/>
      <c r="MJU2" s="99"/>
      <c r="MJV2" s="100"/>
      <c r="MJW2" s="99"/>
      <c r="MJX2" s="100"/>
      <c r="MJY2" s="99"/>
      <c r="MJZ2" s="100"/>
      <c r="MKA2" s="99"/>
      <c r="MKB2" s="100"/>
      <c r="MKC2" s="99"/>
      <c r="MKD2" s="100"/>
      <c r="MKE2" s="99"/>
      <c r="MKF2" s="100"/>
      <c r="MKG2" s="99"/>
      <c r="MKH2" s="100"/>
      <c r="MKI2" s="99"/>
      <c r="MKJ2" s="100"/>
      <c r="MKK2" s="99"/>
      <c r="MKL2" s="100"/>
      <c r="MKM2" s="99"/>
      <c r="MKN2" s="100"/>
      <c r="MKO2" s="99"/>
      <c r="MKP2" s="100"/>
      <c r="MKQ2" s="99"/>
      <c r="MKR2" s="100"/>
      <c r="MKS2" s="99"/>
      <c r="MKT2" s="100"/>
      <c r="MKU2" s="99"/>
      <c r="MKV2" s="100"/>
      <c r="MKW2" s="99"/>
      <c r="MKX2" s="100"/>
      <c r="MKY2" s="99"/>
      <c r="MKZ2" s="100"/>
      <c r="MLA2" s="99"/>
      <c r="MLB2" s="100"/>
      <c r="MLC2" s="99"/>
      <c r="MLD2" s="100"/>
      <c r="MLE2" s="99"/>
      <c r="MLF2" s="100"/>
      <c r="MLG2" s="99"/>
      <c r="MLH2" s="100"/>
      <c r="MLI2" s="99"/>
      <c r="MLJ2" s="100"/>
      <c r="MLK2" s="99"/>
      <c r="MLL2" s="100"/>
      <c r="MLM2" s="99"/>
      <c r="MLN2" s="100"/>
      <c r="MLO2" s="99"/>
      <c r="MLP2" s="100"/>
      <c r="MLQ2" s="99"/>
      <c r="MLR2" s="100"/>
      <c r="MLS2" s="99"/>
      <c r="MLT2" s="100"/>
      <c r="MLU2" s="99"/>
      <c r="MLV2" s="100"/>
      <c r="MLW2" s="99"/>
      <c r="MLX2" s="100"/>
      <c r="MLY2" s="99"/>
      <c r="MLZ2" s="100"/>
      <c r="MMA2" s="99"/>
      <c r="MMB2" s="100"/>
      <c r="MMC2" s="99"/>
      <c r="MMD2" s="100"/>
      <c r="MME2" s="99"/>
      <c r="MMF2" s="100"/>
      <c r="MMG2" s="99"/>
      <c r="MMH2" s="100"/>
      <c r="MMI2" s="99"/>
      <c r="MMJ2" s="100"/>
      <c r="MMK2" s="99"/>
      <c r="MML2" s="100"/>
      <c r="MMM2" s="99"/>
      <c r="MMN2" s="100"/>
      <c r="MMO2" s="99"/>
      <c r="MMP2" s="100"/>
      <c r="MMQ2" s="99"/>
      <c r="MMR2" s="100"/>
      <c r="MMS2" s="99"/>
      <c r="MMT2" s="100"/>
      <c r="MMU2" s="99"/>
      <c r="MMV2" s="100"/>
      <c r="MMW2" s="99"/>
      <c r="MMX2" s="100"/>
      <c r="MMY2" s="99"/>
      <c r="MMZ2" s="100"/>
      <c r="MNA2" s="99"/>
      <c r="MNB2" s="100"/>
      <c r="MNC2" s="99"/>
      <c r="MND2" s="100"/>
      <c r="MNE2" s="99"/>
      <c r="MNF2" s="100"/>
      <c r="MNG2" s="99"/>
      <c r="MNH2" s="100"/>
      <c r="MNI2" s="99"/>
      <c r="MNJ2" s="100"/>
      <c r="MNK2" s="99"/>
      <c r="MNL2" s="100"/>
      <c r="MNM2" s="99"/>
      <c r="MNN2" s="100"/>
      <c r="MNO2" s="99"/>
      <c r="MNP2" s="100"/>
      <c r="MNQ2" s="99"/>
      <c r="MNR2" s="100"/>
      <c r="MNS2" s="99"/>
      <c r="MNT2" s="100"/>
      <c r="MNU2" s="99"/>
      <c r="MNV2" s="100"/>
      <c r="MNW2" s="99"/>
      <c r="MNX2" s="100"/>
      <c r="MNY2" s="99"/>
      <c r="MNZ2" s="100"/>
      <c r="MOA2" s="99"/>
      <c r="MOB2" s="100"/>
      <c r="MOC2" s="99"/>
      <c r="MOD2" s="100"/>
      <c r="MOE2" s="99"/>
      <c r="MOF2" s="100"/>
      <c r="MOG2" s="99"/>
      <c r="MOH2" s="100"/>
      <c r="MOI2" s="99"/>
      <c r="MOJ2" s="100"/>
      <c r="MOK2" s="99"/>
      <c r="MOL2" s="100"/>
      <c r="MOM2" s="99"/>
      <c r="MON2" s="100"/>
      <c r="MOO2" s="99"/>
      <c r="MOP2" s="100"/>
      <c r="MOQ2" s="99"/>
      <c r="MOR2" s="100"/>
      <c r="MOS2" s="99"/>
      <c r="MOT2" s="100"/>
      <c r="MOU2" s="99"/>
      <c r="MOV2" s="100"/>
      <c r="MOW2" s="99"/>
      <c r="MOX2" s="100"/>
      <c r="MOY2" s="99"/>
      <c r="MOZ2" s="100"/>
      <c r="MPA2" s="99"/>
      <c r="MPB2" s="100"/>
      <c r="MPC2" s="99"/>
      <c r="MPD2" s="100"/>
      <c r="MPE2" s="99"/>
      <c r="MPF2" s="100"/>
      <c r="MPG2" s="99"/>
      <c r="MPH2" s="100"/>
      <c r="MPI2" s="99"/>
      <c r="MPJ2" s="100"/>
      <c r="MPK2" s="99"/>
      <c r="MPL2" s="100"/>
      <c r="MPM2" s="99"/>
      <c r="MPN2" s="100"/>
      <c r="MPO2" s="99"/>
      <c r="MPP2" s="100"/>
      <c r="MPQ2" s="99"/>
      <c r="MPR2" s="100"/>
      <c r="MPS2" s="99"/>
      <c r="MPT2" s="100"/>
      <c r="MPU2" s="99"/>
      <c r="MPV2" s="100"/>
      <c r="MPW2" s="99"/>
      <c r="MPX2" s="100"/>
      <c r="MPY2" s="99"/>
      <c r="MPZ2" s="100"/>
      <c r="MQA2" s="99"/>
      <c r="MQB2" s="100"/>
      <c r="MQC2" s="99"/>
      <c r="MQD2" s="100"/>
      <c r="MQE2" s="99"/>
      <c r="MQF2" s="100"/>
      <c r="MQG2" s="99"/>
      <c r="MQH2" s="100"/>
      <c r="MQI2" s="99"/>
      <c r="MQJ2" s="100"/>
      <c r="MQK2" s="99"/>
      <c r="MQL2" s="100"/>
      <c r="MQM2" s="99"/>
      <c r="MQN2" s="100"/>
      <c r="MQO2" s="99"/>
      <c r="MQP2" s="100"/>
      <c r="MQQ2" s="99"/>
      <c r="MQR2" s="100"/>
      <c r="MQS2" s="99"/>
      <c r="MQT2" s="100"/>
      <c r="MQU2" s="99"/>
      <c r="MQV2" s="100"/>
      <c r="MQW2" s="99"/>
      <c r="MQX2" s="100"/>
      <c r="MQY2" s="99"/>
      <c r="MQZ2" s="100"/>
      <c r="MRA2" s="99"/>
      <c r="MRB2" s="100"/>
      <c r="MRC2" s="99"/>
      <c r="MRD2" s="100"/>
      <c r="MRE2" s="99"/>
      <c r="MRF2" s="100"/>
      <c r="MRG2" s="99"/>
      <c r="MRH2" s="100"/>
      <c r="MRI2" s="99"/>
      <c r="MRJ2" s="100"/>
      <c r="MRK2" s="99"/>
      <c r="MRL2" s="100"/>
      <c r="MRM2" s="99"/>
      <c r="MRN2" s="100"/>
      <c r="MRO2" s="99"/>
      <c r="MRP2" s="100"/>
      <c r="MRQ2" s="99"/>
      <c r="MRR2" s="100"/>
      <c r="MRS2" s="99"/>
      <c r="MRT2" s="100"/>
      <c r="MRU2" s="99"/>
      <c r="MRV2" s="100"/>
      <c r="MRW2" s="99"/>
      <c r="MRX2" s="100"/>
      <c r="MRY2" s="99"/>
      <c r="MRZ2" s="100"/>
      <c r="MSA2" s="99"/>
      <c r="MSB2" s="100"/>
      <c r="MSC2" s="99"/>
      <c r="MSD2" s="100"/>
      <c r="MSE2" s="99"/>
      <c r="MSF2" s="100"/>
      <c r="MSG2" s="99"/>
      <c r="MSH2" s="100"/>
      <c r="MSI2" s="99"/>
      <c r="MSJ2" s="100"/>
      <c r="MSK2" s="99"/>
      <c r="MSL2" s="100"/>
      <c r="MSM2" s="99"/>
      <c r="MSN2" s="100"/>
      <c r="MSO2" s="99"/>
      <c r="MSP2" s="100"/>
      <c r="MSQ2" s="99"/>
      <c r="MSR2" s="100"/>
      <c r="MSS2" s="99"/>
      <c r="MST2" s="100"/>
      <c r="MSU2" s="99"/>
      <c r="MSV2" s="100"/>
      <c r="MSW2" s="99"/>
      <c r="MSX2" s="100"/>
      <c r="MSY2" s="99"/>
      <c r="MSZ2" s="100"/>
      <c r="MTA2" s="99"/>
      <c r="MTB2" s="100"/>
      <c r="MTC2" s="99"/>
      <c r="MTD2" s="100"/>
      <c r="MTE2" s="99"/>
      <c r="MTF2" s="100"/>
      <c r="MTG2" s="99"/>
      <c r="MTH2" s="100"/>
      <c r="MTI2" s="99"/>
      <c r="MTJ2" s="100"/>
      <c r="MTK2" s="99"/>
      <c r="MTL2" s="100"/>
      <c r="MTM2" s="99"/>
      <c r="MTN2" s="100"/>
      <c r="MTO2" s="99"/>
      <c r="MTP2" s="100"/>
      <c r="MTQ2" s="99"/>
      <c r="MTR2" s="100"/>
      <c r="MTS2" s="99"/>
      <c r="MTT2" s="100"/>
      <c r="MTU2" s="99"/>
      <c r="MTV2" s="100"/>
      <c r="MTW2" s="99"/>
      <c r="MTX2" s="100"/>
      <c r="MTY2" s="99"/>
      <c r="MTZ2" s="100"/>
      <c r="MUA2" s="99"/>
      <c r="MUB2" s="100"/>
      <c r="MUC2" s="99"/>
      <c r="MUD2" s="100"/>
      <c r="MUE2" s="99"/>
      <c r="MUF2" s="100"/>
      <c r="MUG2" s="99"/>
      <c r="MUH2" s="100"/>
      <c r="MUI2" s="99"/>
      <c r="MUJ2" s="100"/>
      <c r="MUK2" s="99"/>
      <c r="MUL2" s="100"/>
      <c r="MUM2" s="99"/>
      <c r="MUN2" s="100"/>
      <c r="MUO2" s="99"/>
      <c r="MUP2" s="100"/>
      <c r="MUQ2" s="99"/>
      <c r="MUR2" s="100"/>
      <c r="MUS2" s="99"/>
      <c r="MUT2" s="100"/>
      <c r="MUU2" s="99"/>
      <c r="MUV2" s="100"/>
      <c r="MUW2" s="99"/>
      <c r="MUX2" s="100"/>
      <c r="MUY2" s="99"/>
      <c r="MUZ2" s="100"/>
      <c r="MVA2" s="99"/>
      <c r="MVB2" s="100"/>
      <c r="MVC2" s="99"/>
      <c r="MVD2" s="100"/>
      <c r="MVE2" s="99"/>
      <c r="MVF2" s="100"/>
      <c r="MVG2" s="99"/>
      <c r="MVH2" s="100"/>
      <c r="MVI2" s="99"/>
      <c r="MVJ2" s="100"/>
      <c r="MVK2" s="99"/>
      <c r="MVL2" s="100"/>
      <c r="MVM2" s="99"/>
      <c r="MVN2" s="100"/>
      <c r="MVO2" s="99"/>
      <c r="MVP2" s="100"/>
      <c r="MVQ2" s="99"/>
      <c r="MVR2" s="100"/>
      <c r="MVS2" s="99"/>
      <c r="MVT2" s="100"/>
      <c r="MVU2" s="99"/>
      <c r="MVV2" s="100"/>
      <c r="MVW2" s="99"/>
      <c r="MVX2" s="100"/>
      <c r="MVY2" s="99"/>
      <c r="MVZ2" s="100"/>
      <c r="MWA2" s="99"/>
      <c r="MWB2" s="100"/>
      <c r="MWC2" s="99"/>
      <c r="MWD2" s="100"/>
      <c r="MWE2" s="99"/>
      <c r="MWF2" s="100"/>
      <c r="MWG2" s="99"/>
      <c r="MWH2" s="100"/>
      <c r="MWI2" s="99"/>
      <c r="MWJ2" s="100"/>
      <c r="MWK2" s="99"/>
      <c r="MWL2" s="100"/>
      <c r="MWM2" s="99"/>
      <c r="MWN2" s="100"/>
      <c r="MWO2" s="99"/>
      <c r="MWP2" s="100"/>
      <c r="MWQ2" s="99"/>
      <c r="MWR2" s="100"/>
      <c r="MWS2" s="99"/>
      <c r="MWT2" s="100"/>
      <c r="MWU2" s="99"/>
      <c r="MWV2" s="100"/>
      <c r="MWW2" s="99"/>
      <c r="MWX2" s="100"/>
      <c r="MWY2" s="99"/>
      <c r="MWZ2" s="100"/>
      <c r="MXA2" s="99"/>
      <c r="MXB2" s="100"/>
      <c r="MXC2" s="99"/>
      <c r="MXD2" s="100"/>
      <c r="MXE2" s="99"/>
      <c r="MXF2" s="100"/>
      <c r="MXG2" s="99"/>
      <c r="MXH2" s="100"/>
      <c r="MXI2" s="99"/>
      <c r="MXJ2" s="100"/>
      <c r="MXK2" s="99"/>
      <c r="MXL2" s="100"/>
      <c r="MXM2" s="99"/>
      <c r="MXN2" s="100"/>
      <c r="MXO2" s="99"/>
      <c r="MXP2" s="100"/>
      <c r="MXQ2" s="99"/>
      <c r="MXR2" s="100"/>
      <c r="MXS2" s="99"/>
      <c r="MXT2" s="100"/>
      <c r="MXU2" s="99"/>
      <c r="MXV2" s="100"/>
      <c r="MXW2" s="99"/>
      <c r="MXX2" s="100"/>
      <c r="MXY2" s="99"/>
      <c r="MXZ2" s="100"/>
      <c r="MYA2" s="99"/>
      <c r="MYB2" s="100"/>
      <c r="MYC2" s="99"/>
      <c r="MYD2" s="100"/>
      <c r="MYE2" s="99"/>
      <c r="MYF2" s="100"/>
      <c r="MYG2" s="99"/>
      <c r="MYH2" s="100"/>
      <c r="MYI2" s="99"/>
      <c r="MYJ2" s="100"/>
      <c r="MYK2" s="99"/>
      <c r="MYL2" s="100"/>
      <c r="MYM2" s="99"/>
      <c r="MYN2" s="100"/>
      <c r="MYO2" s="99"/>
      <c r="MYP2" s="100"/>
      <c r="MYQ2" s="99"/>
      <c r="MYR2" s="100"/>
      <c r="MYS2" s="99"/>
      <c r="MYT2" s="100"/>
      <c r="MYU2" s="99"/>
      <c r="MYV2" s="100"/>
      <c r="MYW2" s="99"/>
      <c r="MYX2" s="100"/>
      <c r="MYY2" s="99"/>
      <c r="MYZ2" s="100"/>
      <c r="MZA2" s="99"/>
      <c r="MZB2" s="100"/>
      <c r="MZC2" s="99"/>
      <c r="MZD2" s="100"/>
      <c r="MZE2" s="99"/>
      <c r="MZF2" s="100"/>
      <c r="MZG2" s="99"/>
      <c r="MZH2" s="100"/>
      <c r="MZI2" s="99"/>
      <c r="MZJ2" s="100"/>
      <c r="MZK2" s="99"/>
      <c r="MZL2" s="100"/>
      <c r="MZM2" s="99"/>
      <c r="MZN2" s="100"/>
      <c r="MZO2" s="99"/>
      <c r="MZP2" s="100"/>
      <c r="MZQ2" s="99"/>
      <c r="MZR2" s="100"/>
      <c r="MZS2" s="99"/>
      <c r="MZT2" s="100"/>
      <c r="MZU2" s="99"/>
      <c r="MZV2" s="100"/>
      <c r="MZW2" s="99"/>
      <c r="MZX2" s="100"/>
      <c r="MZY2" s="99"/>
      <c r="MZZ2" s="100"/>
      <c r="NAA2" s="99"/>
      <c r="NAB2" s="100"/>
      <c r="NAC2" s="99"/>
      <c r="NAD2" s="100"/>
      <c r="NAE2" s="99"/>
      <c r="NAF2" s="100"/>
      <c r="NAG2" s="99"/>
      <c r="NAH2" s="100"/>
      <c r="NAI2" s="99"/>
      <c r="NAJ2" s="100"/>
      <c r="NAK2" s="99"/>
      <c r="NAL2" s="100"/>
      <c r="NAM2" s="99"/>
      <c r="NAN2" s="100"/>
      <c r="NAO2" s="99"/>
      <c r="NAP2" s="100"/>
      <c r="NAQ2" s="99"/>
      <c r="NAR2" s="100"/>
      <c r="NAS2" s="99"/>
      <c r="NAT2" s="100"/>
      <c r="NAU2" s="99"/>
      <c r="NAV2" s="100"/>
      <c r="NAW2" s="99"/>
      <c r="NAX2" s="100"/>
      <c r="NAY2" s="99"/>
      <c r="NAZ2" s="100"/>
      <c r="NBA2" s="99"/>
      <c r="NBB2" s="100"/>
      <c r="NBC2" s="99"/>
      <c r="NBD2" s="100"/>
      <c r="NBE2" s="99"/>
      <c r="NBF2" s="100"/>
      <c r="NBG2" s="99"/>
      <c r="NBH2" s="100"/>
      <c r="NBI2" s="99"/>
      <c r="NBJ2" s="100"/>
      <c r="NBK2" s="99"/>
      <c r="NBL2" s="100"/>
      <c r="NBM2" s="99"/>
      <c r="NBN2" s="100"/>
      <c r="NBO2" s="99"/>
      <c r="NBP2" s="100"/>
      <c r="NBQ2" s="99"/>
      <c r="NBR2" s="100"/>
      <c r="NBS2" s="99"/>
      <c r="NBT2" s="100"/>
      <c r="NBU2" s="99"/>
      <c r="NBV2" s="100"/>
      <c r="NBW2" s="99"/>
      <c r="NBX2" s="100"/>
      <c r="NBY2" s="99"/>
      <c r="NBZ2" s="100"/>
      <c r="NCA2" s="99"/>
      <c r="NCB2" s="100"/>
      <c r="NCC2" s="99"/>
      <c r="NCD2" s="100"/>
      <c r="NCE2" s="99"/>
      <c r="NCF2" s="100"/>
      <c r="NCG2" s="99"/>
      <c r="NCH2" s="100"/>
      <c r="NCI2" s="99"/>
      <c r="NCJ2" s="100"/>
      <c r="NCK2" s="99"/>
      <c r="NCL2" s="100"/>
      <c r="NCM2" s="99"/>
      <c r="NCN2" s="100"/>
      <c r="NCO2" s="99"/>
      <c r="NCP2" s="100"/>
      <c r="NCQ2" s="99"/>
      <c r="NCR2" s="100"/>
      <c r="NCS2" s="99"/>
      <c r="NCT2" s="100"/>
      <c r="NCU2" s="99"/>
      <c r="NCV2" s="100"/>
      <c r="NCW2" s="99"/>
      <c r="NCX2" s="100"/>
      <c r="NCY2" s="99"/>
      <c r="NCZ2" s="100"/>
      <c r="NDA2" s="99"/>
      <c r="NDB2" s="100"/>
      <c r="NDC2" s="99"/>
      <c r="NDD2" s="100"/>
      <c r="NDE2" s="99"/>
      <c r="NDF2" s="100"/>
      <c r="NDG2" s="99"/>
      <c r="NDH2" s="100"/>
      <c r="NDI2" s="99"/>
      <c r="NDJ2" s="100"/>
      <c r="NDK2" s="99"/>
      <c r="NDL2" s="100"/>
      <c r="NDM2" s="99"/>
      <c r="NDN2" s="100"/>
      <c r="NDO2" s="99"/>
      <c r="NDP2" s="100"/>
      <c r="NDQ2" s="99"/>
      <c r="NDR2" s="100"/>
      <c r="NDS2" s="99"/>
      <c r="NDT2" s="100"/>
      <c r="NDU2" s="99"/>
      <c r="NDV2" s="100"/>
      <c r="NDW2" s="99"/>
      <c r="NDX2" s="100"/>
      <c r="NDY2" s="99"/>
      <c r="NDZ2" s="100"/>
      <c r="NEA2" s="99"/>
      <c r="NEB2" s="100"/>
      <c r="NEC2" s="99"/>
      <c r="NED2" s="100"/>
      <c r="NEE2" s="99"/>
      <c r="NEF2" s="100"/>
      <c r="NEG2" s="99"/>
      <c r="NEH2" s="100"/>
      <c r="NEI2" s="99"/>
      <c r="NEJ2" s="100"/>
      <c r="NEK2" s="99"/>
      <c r="NEL2" s="100"/>
      <c r="NEM2" s="99"/>
      <c r="NEN2" s="100"/>
      <c r="NEO2" s="99"/>
      <c r="NEP2" s="100"/>
      <c r="NEQ2" s="99"/>
      <c r="NER2" s="100"/>
      <c r="NES2" s="99"/>
      <c r="NET2" s="100"/>
      <c r="NEU2" s="99"/>
      <c r="NEV2" s="100"/>
      <c r="NEW2" s="99"/>
      <c r="NEX2" s="100"/>
      <c r="NEY2" s="99"/>
      <c r="NEZ2" s="100"/>
      <c r="NFA2" s="99"/>
      <c r="NFB2" s="100"/>
      <c r="NFC2" s="99"/>
      <c r="NFD2" s="100"/>
      <c r="NFE2" s="99"/>
      <c r="NFF2" s="100"/>
      <c r="NFG2" s="99"/>
      <c r="NFH2" s="100"/>
      <c r="NFI2" s="99"/>
      <c r="NFJ2" s="100"/>
      <c r="NFK2" s="99"/>
      <c r="NFL2" s="100"/>
      <c r="NFM2" s="99"/>
      <c r="NFN2" s="100"/>
      <c r="NFO2" s="99"/>
      <c r="NFP2" s="100"/>
      <c r="NFQ2" s="99"/>
      <c r="NFR2" s="100"/>
      <c r="NFS2" s="99"/>
      <c r="NFT2" s="100"/>
      <c r="NFU2" s="99"/>
      <c r="NFV2" s="100"/>
      <c r="NFW2" s="99"/>
      <c r="NFX2" s="100"/>
      <c r="NFY2" s="99"/>
      <c r="NFZ2" s="100"/>
      <c r="NGA2" s="99"/>
      <c r="NGB2" s="100"/>
      <c r="NGC2" s="99"/>
      <c r="NGD2" s="100"/>
      <c r="NGE2" s="99"/>
      <c r="NGF2" s="100"/>
      <c r="NGG2" s="99"/>
      <c r="NGH2" s="100"/>
      <c r="NGI2" s="99"/>
      <c r="NGJ2" s="100"/>
      <c r="NGK2" s="99"/>
      <c r="NGL2" s="100"/>
      <c r="NGM2" s="99"/>
      <c r="NGN2" s="100"/>
      <c r="NGO2" s="99"/>
      <c r="NGP2" s="100"/>
      <c r="NGQ2" s="99"/>
      <c r="NGR2" s="100"/>
      <c r="NGS2" s="99"/>
      <c r="NGT2" s="100"/>
      <c r="NGU2" s="99"/>
      <c r="NGV2" s="100"/>
      <c r="NGW2" s="99"/>
      <c r="NGX2" s="100"/>
      <c r="NGY2" s="99"/>
      <c r="NGZ2" s="100"/>
      <c r="NHA2" s="99"/>
      <c r="NHB2" s="100"/>
      <c r="NHC2" s="99"/>
      <c r="NHD2" s="100"/>
      <c r="NHE2" s="99"/>
      <c r="NHF2" s="100"/>
      <c r="NHG2" s="99"/>
      <c r="NHH2" s="100"/>
      <c r="NHI2" s="99"/>
      <c r="NHJ2" s="100"/>
      <c r="NHK2" s="99"/>
      <c r="NHL2" s="100"/>
      <c r="NHM2" s="99"/>
      <c r="NHN2" s="100"/>
      <c r="NHO2" s="99"/>
      <c r="NHP2" s="100"/>
      <c r="NHQ2" s="99"/>
      <c r="NHR2" s="100"/>
      <c r="NHS2" s="99"/>
      <c r="NHT2" s="100"/>
      <c r="NHU2" s="99"/>
      <c r="NHV2" s="100"/>
      <c r="NHW2" s="99"/>
      <c r="NHX2" s="100"/>
      <c r="NHY2" s="99"/>
      <c r="NHZ2" s="100"/>
      <c r="NIA2" s="99"/>
      <c r="NIB2" s="100"/>
      <c r="NIC2" s="99"/>
      <c r="NID2" s="100"/>
      <c r="NIE2" s="99"/>
      <c r="NIF2" s="100"/>
      <c r="NIG2" s="99"/>
      <c r="NIH2" s="100"/>
      <c r="NII2" s="99"/>
      <c r="NIJ2" s="100"/>
      <c r="NIK2" s="99"/>
      <c r="NIL2" s="100"/>
      <c r="NIM2" s="99"/>
      <c r="NIN2" s="100"/>
      <c r="NIO2" s="99"/>
      <c r="NIP2" s="100"/>
      <c r="NIQ2" s="99"/>
      <c r="NIR2" s="100"/>
      <c r="NIS2" s="99"/>
      <c r="NIT2" s="100"/>
      <c r="NIU2" s="99"/>
      <c r="NIV2" s="100"/>
      <c r="NIW2" s="99"/>
      <c r="NIX2" s="100"/>
      <c r="NIY2" s="99"/>
      <c r="NIZ2" s="100"/>
      <c r="NJA2" s="99"/>
      <c r="NJB2" s="100"/>
      <c r="NJC2" s="99"/>
      <c r="NJD2" s="100"/>
      <c r="NJE2" s="99"/>
      <c r="NJF2" s="100"/>
      <c r="NJG2" s="99"/>
      <c r="NJH2" s="100"/>
      <c r="NJI2" s="99"/>
      <c r="NJJ2" s="100"/>
      <c r="NJK2" s="99"/>
      <c r="NJL2" s="100"/>
      <c r="NJM2" s="99"/>
      <c r="NJN2" s="100"/>
      <c r="NJO2" s="99"/>
      <c r="NJP2" s="100"/>
      <c r="NJQ2" s="99"/>
      <c r="NJR2" s="100"/>
      <c r="NJS2" s="99"/>
      <c r="NJT2" s="100"/>
      <c r="NJU2" s="99"/>
      <c r="NJV2" s="100"/>
      <c r="NJW2" s="99"/>
      <c r="NJX2" s="100"/>
      <c r="NJY2" s="99"/>
      <c r="NJZ2" s="100"/>
      <c r="NKA2" s="99"/>
      <c r="NKB2" s="100"/>
      <c r="NKC2" s="99"/>
      <c r="NKD2" s="100"/>
      <c r="NKE2" s="99"/>
      <c r="NKF2" s="100"/>
      <c r="NKG2" s="99"/>
      <c r="NKH2" s="100"/>
      <c r="NKI2" s="99"/>
      <c r="NKJ2" s="100"/>
      <c r="NKK2" s="99"/>
      <c r="NKL2" s="100"/>
      <c r="NKM2" s="99"/>
      <c r="NKN2" s="100"/>
      <c r="NKO2" s="99"/>
      <c r="NKP2" s="100"/>
      <c r="NKQ2" s="99"/>
      <c r="NKR2" s="100"/>
      <c r="NKS2" s="99"/>
      <c r="NKT2" s="100"/>
      <c r="NKU2" s="99"/>
      <c r="NKV2" s="100"/>
      <c r="NKW2" s="99"/>
      <c r="NKX2" s="100"/>
      <c r="NKY2" s="99"/>
      <c r="NKZ2" s="100"/>
      <c r="NLA2" s="99"/>
      <c r="NLB2" s="100"/>
      <c r="NLC2" s="99"/>
      <c r="NLD2" s="100"/>
      <c r="NLE2" s="99"/>
      <c r="NLF2" s="100"/>
      <c r="NLG2" s="99"/>
      <c r="NLH2" s="100"/>
      <c r="NLI2" s="99"/>
      <c r="NLJ2" s="100"/>
      <c r="NLK2" s="99"/>
      <c r="NLL2" s="100"/>
      <c r="NLM2" s="99"/>
      <c r="NLN2" s="100"/>
      <c r="NLO2" s="99"/>
      <c r="NLP2" s="100"/>
      <c r="NLQ2" s="99"/>
      <c r="NLR2" s="100"/>
      <c r="NLS2" s="99"/>
      <c r="NLT2" s="100"/>
      <c r="NLU2" s="99"/>
      <c r="NLV2" s="100"/>
      <c r="NLW2" s="99"/>
      <c r="NLX2" s="100"/>
      <c r="NLY2" s="99"/>
      <c r="NLZ2" s="100"/>
      <c r="NMA2" s="99"/>
      <c r="NMB2" s="100"/>
      <c r="NMC2" s="99"/>
      <c r="NMD2" s="100"/>
      <c r="NME2" s="99"/>
      <c r="NMF2" s="100"/>
      <c r="NMG2" s="99"/>
      <c r="NMH2" s="100"/>
      <c r="NMI2" s="99"/>
      <c r="NMJ2" s="100"/>
      <c r="NMK2" s="99"/>
      <c r="NML2" s="100"/>
      <c r="NMM2" s="99"/>
      <c r="NMN2" s="100"/>
      <c r="NMO2" s="99"/>
      <c r="NMP2" s="100"/>
      <c r="NMQ2" s="99"/>
      <c r="NMR2" s="100"/>
      <c r="NMS2" s="99"/>
      <c r="NMT2" s="100"/>
      <c r="NMU2" s="99"/>
      <c r="NMV2" s="100"/>
      <c r="NMW2" s="99"/>
      <c r="NMX2" s="100"/>
      <c r="NMY2" s="99"/>
      <c r="NMZ2" s="100"/>
      <c r="NNA2" s="99"/>
      <c r="NNB2" s="100"/>
      <c r="NNC2" s="99"/>
      <c r="NND2" s="100"/>
      <c r="NNE2" s="99"/>
      <c r="NNF2" s="100"/>
      <c r="NNG2" s="99"/>
      <c r="NNH2" s="100"/>
      <c r="NNI2" s="99"/>
      <c r="NNJ2" s="100"/>
      <c r="NNK2" s="99"/>
      <c r="NNL2" s="100"/>
      <c r="NNM2" s="99"/>
      <c r="NNN2" s="100"/>
      <c r="NNO2" s="99"/>
      <c r="NNP2" s="100"/>
      <c r="NNQ2" s="99"/>
      <c r="NNR2" s="100"/>
      <c r="NNS2" s="99"/>
      <c r="NNT2" s="100"/>
      <c r="NNU2" s="99"/>
      <c r="NNV2" s="100"/>
      <c r="NNW2" s="99"/>
      <c r="NNX2" s="100"/>
      <c r="NNY2" s="99"/>
      <c r="NNZ2" s="100"/>
      <c r="NOA2" s="99"/>
      <c r="NOB2" s="100"/>
      <c r="NOC2" s="99"/>
      <c r="NOD2" s="100"/>
      <c r="NOE2" s="99"/>
      <c r="NOF2" s="100"/>
      <c r="NOG2" s="99"/>
      <c r="NOH2" s="100"/>
      <c r="NOI2" s="99"/>
      <c r="NOJ2" s="100"/>
      <c r="NOK2" s="99"/>
      <c r="NOL2" s="100"/>
      <c r="NOM2" s="99"/>
      <c r="NON2" s="100"/>
      <c r="NOO2" s="99"/>
      <c r="NOP2" s="100"/>
      <c r="NOQ2" s="99"/>
      <c r="NOR2" s="100"/>
      <c r="NOS2" s="99"/>
      <c r="NOT2" s="100"/>
      <c r="NOU2" s="99"/>
      <c r="NOV2" s="100"/>
      <c r="NOW2" s="99"/>
      <c r="NOX2" s="100"/>
      <c r="NOY2" s="99"/>
      <c r="NOZ2" s="100"/>
      <c r="NPA2" s="99"/>
      <c r="NPB2" s="100"/>
      <c r="NPC2" s="99"/>
      <c r="NPD2" s="100"/>
      <c r="NPE2" s="99"/>
      <c r="NPF2" s="100"/>
      <c r="NPG2" s="99"/>
      <c r="NPH2" s="100"/>
      <c r="NPI2" s="99"/>
      <c r="NPJ2" s="100"/>
      <c r="NPK2" s="99"/>
      <c r="NPL2" s="100"/>
      <c r="NPM2" s="99"/>
      <c r="NPN2" s="100"/>
      <c r="NPO2" s="99"/>
      <c r="NPP2" s="100"/>
      <c r="NPQ2" s="99"/>
      <c r="NPR2" s="100"/>
      <c r="NPS2" s="99"/>
      <c r="NPT2" s="100"/>
      <c r="NPU2" s="99"/>
      <c r="NPV2" s="100"/>
      <c r="NPW2" s="99"/>
      <c r="NPX2" s="100"/>
      <c r="NPY2" s="99"/>
      <c r="NPZ2" s="100"/>
      <c r="NQA2" s="99"/>
      <c r="NQB2" s="100"/>
      <c r="NQC2" s="99"/>
      <c r="NQD2" s="100"/>
      <c r="NQE2" s="99"/>
      <c r="NQF2" s="100"/>
      <c r="NQG2" s="99"/>
      <c r="NQH2" s="100"/>
      <c r="NQI2" s="99"/>
      <c r="NQJ2" s="100"/>
      <c r="NQK2" s="99"/>
      <c r="NQL2" s="100"/>
      <c r="NQM2" s="99"/>
      <c r="NQN2" s="100"/>
      <c r="NQO2" s="99"/>
      <c r="NQP2" s="100"/>
      <c r="NQQ2" s="99"/>
      <c r="NQR2" s="100"/>
      <c r="NQS2" s="99"/>
      <c r="NQT2" s="100"/>
      <c r="NQU2" s="99"/>
      <c r="NQV2" s="100"/>
      <c r="NQW2" s="99"/>
      <c r="NQX2" s="100"/>
      <c r="NQY2" s="99"/>
      <c r="NQZ2" s="100"/>
      <c r="NRA2" s="99"/>
      <c r="NRB2" s="100"/>
      <c r="NRC2" s="99"/>
      <c r="NRD2" s="100"/>
      <c r="NRE2" s="99"/>
      <c r="NRF2" s="100"/>
      <c r="NRG2" s="99"/>
      <c r="NRH2" s="100"/>
      <c r="NRI2" s="99"/>
      <c r="NRJ2" s="100"/>
      <c r="NRK2" s="99"/>
      <c r="NRL2" s="100"/>
      <c r="NRM2" s="99"/>
      <c r="NRN2" s="100"/>
      <c r="NRO2" s="99"/>
      <c r="NRP2" s="100"/>
      <c r="NRQ2" s="99"/>
      <c r="NRR2" s="100"/>
      <c r="NRS2" s="99"/>
      <c r="NRT2" s="100"/>
      <c r="NRU2" s="99"/>
      <c r="NRV2" s="100"/>
      <c r="NRW2" s="99"/>
      <c r="NRX2" s="100"/>
      <c r="NRY2" s="99"/>
      <c r="NRZ2" s="100"/>
      <c r="NSA2" s="99"/>
      <c r="NSB2" s="100"/>
      <c r="NSC2" s="99"/>
      <c r="NSD2" s="100"/>
      <c r="NSE2" s="99"/>
      <c r="NSF2" s="100"/>
      <c r="NSG2" s="99"/>
      <c r="NSH2" s="100"/>
      <c r="NSI2" s="99"/>
      <c r="NSJ2" s="100"/>
      <c r="NSK2" s="99"/>
      <c r="NSL2" s="100"/>
      <c r="NSM2" s="99"/>
      <c r="NSN2" s="100"/>
      <c r="NSO2" s="99"/>
      <c r="NSP2" s="100"/>
      <c r="NSQ2" s="99"/>
      <c r="NSR2" s="100"/>
      <c r="NSS2" s="99"/>
      <c r="NST2" s="100"/>
      <c r="NSU2" s="99"/>
      <c r="NSV2" s="100"/>
      <c r="NSW2" s="99"/>
      <c r="NSX2" s="100"/>
      <c r="NSY2" s="99"/>
      <c r="NSZ2" s="100"/>
      <c r="NTA2" s="99"/>
      <c r="NTB2" s="100"/>
      <c r="NTC2" s="99"/>
      <c r="NTD2" s="100"/>
      <c r="NTE2" s="99"/>
      <c r="NTF2" s="100"/>
      <c r="NTG2" s="99"/>
      <c r="NTH2" s="100"/>
      <c r="NTI2" s="99"/>
      <c r="NTJ2" s="100"/>
      <c r="NTK2" s="99"/>
      <c r="NTL2" s="100"/>
      <c r="NTM2" s="99"/>
      <c r="NTN2" s="100"/>
      <c r="NTO2" s="99"/>
      <c r="NTP2" s="100"/>
      <c r="NTQ2" s="99"/>
      <c r="NTR2" s="100"/>
      <c r="NTS2" s="99"/>
      <c r="NTT2" s="100"/>
      <c r="NTU2" s="99"/>
      <c r="NTV2" s="100"/>
      <c r="NTW2" s="99"/>
      <c r="NTX2" s="100"/>
      <c r="NTY2" s="99"/>
      <c r="NTZ2" s="100"/>
      <c r="NUA2" s="99"/>
      <c r="NUB2" s="100"/>
      <c r="NUC2" s="99"/>
      <c r="NUD2" s="100"/>
      <c r="NUE2" s="99"/>
      <c r="NUF2" s="100"/>
      <c r="NUG2" s="99"/>
      <c r="NUH2" s="100"/>
      <c r="NUI2" s="99"/>
      <c r="NUJ2" s="100"/>
      <c r="NUK2" s="99"/>
      <c r="NUL2" s="100"/>
      <c r="NUM2" s="99"/>
      <c r="NUN2" s="100"/>
      <c r="NUO2" s="99"/>
      <c r="NUP2" s="100"/>
      <c r="NUQ2" s="99"/>
      <c r="NUR2" s="100"/>
      <c r="NUS2" s="99"/>
      <c r="NUT2" s="100"/>
      <c r="NUU2" s="99"/>
      <c r="NUV2" s="100"/>
      <c r="NUW2" s="99"/>
      <c r="NUX2" s="100"/>
      <c r="NUY2" s="99"/>
      <c r="NUZ2" s="100"/>
      <c r="NVA2" s="99"/>
      <c r="NVB2" s="100"/>
      <c r="NVC2" s="99"/>
      <c r="NVD2" s="100"/>
      <c r="NVE2" s="99"/>
      <c r="NVF2" s="100"/>
      <c r="NVG2" s="99"/>
      <c r="NVH2" s="100"/>
      <c r="NVI2" s="99"/>
      <c r="NVJ2" s="100"/>
      <c r="NVK2" s="99"/>
      <c r="NVL2" s="100"/>
      <c r="NVM2" s="99"/>
      <c r="NVN2" s="100"/>
      <c r="NVO2" s="99"/>
      <c r="NVP2" s="100"/>
      <c r="NVQ2" s="99"/>
      <c r="NVR2" s="100"/>
      <c r="NVS2" s="99"/>
      <c r="NVT2" s="100"/>
      <c r="NVU2" s="99"/>
      <c r="NVV2" s="100"/>
      <c r="NVW2" s="99"/>
      <c r="NVX2" s="100"/>
      <c r="NVY2" s="99"/>
      <c r="NVZ2" s="100"/>
      <c r="NWA2" s="99"/>
      <c r="NWB2" s="100"/>
      <c r="NWC2" s="99"/>
      <c r="NWD2" s="100"/>
      <c r="NWE2" s="99"/>
      <c r="NWF2" s="100"/>
      <c r="NWG2" s="99"/>
      <c r="NWH2" s="100"/>
      <c r="NWI2" s="99"/>
      <c r="NWJ2" s="100"/>
      <c r="NWK2" s="99"/>
      <c r="NWL2" s="100"/>
      <c r="NWM2" s="99"/>
      <c r="NWN2" s="100"/>
      <c r="NWO2" s="99"/>
      <c r="NWP2" s="100"/>
      <c r="NWQ2" s="99"/>
      <c r="NWR2" s="100"/>
      <c r="NWS2" s="99"/>
      <c r="NWT2" s="100"/>
      <c r="NWU2" s="99"/>
      <c r="NWV2" s="100"/>
      <c r="NWW2" s="99"/>
      <c r="NWX2" s="100"/>
      <c r="NWY2" s="99"/>
      <c r="NWZ2" s="100"/>
      <c r="NXA2" s="99"/>
      <c r="NXB2" s="100"/>
      <c r="NXC2" s="99"/>
      <c r="NXD2" s="100"/>
      <c r="NXE2" s="99"/>
      <c r="NXF2" s="100"/>
      <c r="NXG2" s="99"/>
      <c r="NXH2" s="100"/>
      <c r="NXI2" s="99"/>
      <c r="NXJ2" s="100"/>
      <c r="NXK2" s="99"/>
      <c r="NXL2" s="100"/>
      <c r="NXM2" s="99"/>
      <c r="NXN2" s="100"/>
      <c r="NXO2" s="99"/>
      <c r="NXP2" s="100"/>
      <c r="NXQ2" s="99"/>
      <c r="NXR2" s="100"/>
      <c r="NXS2" s="99"/>
      <c r="NXT2" s="100"/>
      <c r="NXU2" s="99"/>
      <c r="NXV2" s="100"/>
      <c r="NXW2" s="99"/>
      <c r="NXX2" s="100"/>
      <c r="NXY2" s="99"/>
      <c r="NXZ2" s="100"/>
      <c r="NYA2" s="99"/>
      <c r="NYB2" s="100"/>
      <c r="NYC2" s="99"/>
      <c r="NYD2" s="100"/>
      <c r="NYE2" s="99"/>
      <c r="NYF2" s="100"/>
      <c r="NYG2" s="99"/>
      <c r="NYH2" s="100"/>
      <c r="NYI2" s="99"/>
      <c r="NYJ2" s="100"/>
      <c r="NYK2" s="99"/>
      <c r="NYL2" s="100"/>
      <c r="NYM2" s="99"/>
      <c r="NYN2" s="100"/>
      <c r="NYO2" s="99"/>
      <c r="NYP2" s="100"/>
      <c r="NYQ2" s="99"/>
      <c r="NYR2" s="100"/>
      <c r="NYS2" s="99"/>
      <c r="NYT2" s="100"/>
      <c r="NYU2" s="99"/>
      <c r="NYV2" s="100"/>
      <c r="NYW2" s="99"/>
      <c r="NYX2" s="100"/>
      <c r="NYY2" s="99"/>
      <c r="NYZ2" s="100"/>
      <c r="NZA2" s="99"/>
      <c r="NZB2" s="100"/>
      <c r="NZC2" s="99"/>
      <c r="NZD2" s="100"/>
      <c r="NZE2" s="99"/>
      <c r="NZF2" s="100"/>
      <c r="NZG2" s="99"/>
      <c r="NZH2" s="100"/>
      <c r="NZI2" s="99"/>
      <c r="NZJ2" s="100"/>
      <c r="NZK2" s="99"/>
      <c r="NZL2" s="100"/>
      <c r="NZM2" s="99"/>
      <c r="NZN2" s="100"/>
      <c r="NZO2" s="99"/>
      <c r="NZP2" s="100"/>
      <c r="NZQ2" s="99"/>
      <c r="NZR2" s="100"/>
      <c r="NZS2" s="99"/>
      <c r="NZT2" s="100"/>
      <c r="NZU2" s="99"/>
      <c r="NZV2" s="100"/>
      <c r="NZW2" s="99"/>
      <c r="NZX2" s="100"/>
      <c r="NZY2" s="99"/>
      <c r="NZZ2" s="100"/>
      <c r="OAA2" s="99"/>
      <c r="OAB2" s="100"/>
      <c r="OAC2" s="99"/>
      <c r="OAD2" s="100"/>
      <c r="OAE2" s="99"/>
      <c r="OAF2" s="100"/>
      <c r="OAG2" s="99"/>
      <c r="OAH2" s="100"/>
      <c r="OAI2" s="99"/>
      <c r="OAJ2" s="100"/>
      <c r="OAK2" s="99"/>
      <c r="OAL2" s="100"/>
      <c r="OAM2" s="99"/>
      <c r="OAN2" s="100"/>
      <c r="OAO2" s="99"/>
      <c r="OAP2" s="100"/>
      <c r="OAQ2" s="99"/>
      <c r="OAR2" s="100"/>
      <c r="OAS2" s="99"/>
      <c r="OAT2" s="100"/>
      <c r="OAU2" s="99"/>
      <c r="OAV2" s="100"/>
      <c r="OAW2" s="99"/>
      <c r="OAX2" s="100"/>
      <c r="OAY2" s="99"/>
      <c r="OAZ2" s="100"/>
      <c r="OBA2" s="99"/>
      <c r="OBB2" s="100"/>
      <c r="OBC2" s="99"/>
      <c r="OBD2" s="100"/>
      <c r="OBE2" s="99"/>
      <c r="OBF2" s="100"/>
      <c r="OBG2" s="99"/>
      <c r="OBH2" s="100"/>
      <c r="OBI2" s="99"/>
      <c r="OBJ2" s="100"/>
      <c r="OBK2" s="99"/>
      <c r="OBL2" s="100"/>
      <c r="OBM2" s="99"/>
      <c r="OBN2" s="100"/>
      <c r="OBO2" s="99"/>
      <c r="OBP2" s="100"/>
      <c r="OBQ2" s="99"/>
      <c r="OBR2" s="100"/>
      <c r="OBS2" s="99"/>
      <c r="OBT2" s="100"/>
      <c r="OBU2" s="99"/>
      <c r="OBV2" s="100"/>
      <c r="OBW2" s="99"/>
      <c r="OBX2" s="100"/>
      <c r="OBY2" s="99"/>
      <c r="OBZ2" s="100"/>
      <c r="OCA2" s="99"/>
      <c r="OCB2" s="100"/>
      <c r="OCC2" s="99"/>
      <c r="OCD2" s="100"/>
      <c r="OCE2" s="99"/>
      <c r="OCF2" s="100"/>
      <c r="OCG2" s="99"/>
      <c r="OCH2" s="100"/>
      <c r="OCI2" s="99"/>
      <c r="OCJ2" s="100"/>
      <c r="OCK2" s="99"/>
      <c r="OCL2" s="100"/>
      <c r="OCM2" s="99"/>
      <c r="OCN2" s="100"/>
      <c r="OCO2" s="99"/>
      <c r="OCP2" s="100"/>
      <c r="OCQ2" s="99"/>
      <c r="OCR2" s="100"/>
      <c r="OCS2" s="99"/>
      <c r="OCT2" s="100"/>
      <c r="OCU2" s="99"/>
      <c r="OCV2" s="100"/>
      <c r="OCW2" s="99"/>
      <c r="OCX2" s="100"/>
      <c r="OCY2" s="99"/>
      <c r="OCZ2" s="100"/>
      <c r="ODA2" s="99"/>
      <c r="ODB2" s="100"/>
      <c r="ODC2" s="99"/>
      <c r="ODD2" s="100"/>
      <c r="ODE2" s="99"/>
      <c r="ODF2" s="100"/>
      <c r="ODG2" s="99"/>
      <c r="ODH2" s="100"/>
      <c r="ODI2" s="99"/>
      <c r="ODJ2" s="100"/>
      <c r="ODK2" s="99"/>
      <c r="ODL2" s="100"/>
      <c r="ODM2" s="99"/>
      <c r="ODN2" s="100"/>
      <c r="ODO2" s="99"/>
      <c r="ODP2" s="100"/>
      <c r="ODQ2" s="99"/>
      <c r="ODR2" s="100"/>
      <c r="ODS2" s="99"/>
      <c r="ODT2" s="100"/>
      <c r="ODU2" s="99"/>
      <c r="ODV2" s="100"/>
      <c r="ODW2" s="99"/>
      <c r="ODX2" s="100"/>
      <c r="ODY2" s="99"/>
      <c r="ODZ2" s="100"/>
      <c r="OEA2" s="99"/>
      <c r="OEB2" s="100"/>
      <c r="OEC2" s="99"/>
      <c r="OED2" s="100"/>
      <c r="OEE2" s="99"/>
      <c r="OEF2" s="100"/>
      <c r="OEG2" s="99"/>
      <c r="OEH2" s="100"/>
      <c r="OEI2" s="99"/>
      <c r="OEJ2" s="100"/>
      <c r="OEK2" s="99"/>
      <c r="OEL2" s="100"/>
      <c r="OEM2" s="99"/>
      <c r="OEN2" s="100"/>
      <c r="OEO2" s="99"/>
      <c r="OEP2" s="100"/>
      <c r="OEQ2" s="99"/>
      <c r="OER2" s="100"/>
      <c r="OES2" s="99"/>
      <c r="OET2" s="100"/>
      <c r="OEU2" s="99"/>
      <c r="OEV2" s="100"/>
      <c r="OEW2" s="99"/>
      <c r="OEX2" s="100"/>
      <c r="OEY2" s="99"/>
      <c r="OEZ2" s="100"/>
      <c r="OFA2" s="99"/>
      <c r="OFB2" s="100"/>
      <c r="OFC2" s="99"/>
      <c r="OFD2" s="100"/>
      <c r="OFE2" s="99"/>
      <c r="OFF2" s="100"/>
      <c r="OFG2" s="99"/>
      <c r="OFH2" s="100"/>
      <c r="OFI2" s="99"/>
      <c r="OFJ2" s="100"/>
      <c r="OFK2" s="99"/>
      <c r="OFL2" s="100"/>
      <c r="OFM2" s="99"/>
      <c r="OFN2" s="100"/>
      <c r="OFO2" s="99"/>
      <c r="OFP2" s="100"/>
      <c r="OFQ2" s="99"/>
      <c r="OFR2" s="100"/>
      <c r="OFS2" s="99"/>
      <c r="OFT2" s="100"/>
      <c r="OFU2" s="99"/>
      <c r="OFV2" s="100"/>
      <c r="OFW2" s="99"/>
      <c r="OFX2" s="100"/>
      <c r="OFY2" s="99"/>
      <c r="OFZ2" s="100"/>
      <c r="OGA2" s="99"/>
      <c r="OGB2" s="100"/>
      <c r="OGC2" s="99"/>
      <c r="OGD2" s="100"/>
      <c r="OGE2" s="99"/>
      <c r="OGF2" s="100"/>
      <c r="OGG2" s="99"/>
      <c r="OGH2" s="100"/>
      <c r="OGI2" s="99"/>
      <c r="OGJ2" s="100"/>
      <c r="OGK2" s="99"/>
      <c r="OGL2" s="100"/>
      <c r="OGM2" s="99"/>
      <c r="OGN2" s="100"/>
      <c r="OGO2" s="99"/>
      <c r="OGP2" s="100"/>
      <c r="OGQ2" s="99"/>
      <c r="OGR2" s="100"/>
      <c r="OGS2" s="99"/>
      <c r="OGT2" s="100"/>
      <c r="OGU2" s="99"/>
      <c r="OGV2" s="100"/>
      <c r="OGW2" s="99"/>
      <c r="OGX2" s="100"/>
      <c r="OGY2" s="99"/>
      <c r="OGZ2" s="100"/>
      <c r="OHA2" s="99"/>
      <c r="OHB2" s="100"/>
      <c r="OHC2" s="99"/>
      <c r="OHD2" s="100"/>
      <c r="OHE2" s="99"/>
      <c r="OHF2" s="100"/>
      <c r="OHG2" s="99"/>
      <c r="OHH2" s="100"/>
      <c r="OHI2" s="99"/>
      <c r="OHJ2" s="100"/>
      <c r="OHK2" s="99"/>
      <c r="OHL2" s="100"/>
      <c r="OHM2" s="99"/>
      <c r="OHN2" s="100"/>
      <c r="OHO2" s="99"/>
      <c r="OHP2" s="100"/>
      <c r="OHQ2" s="99"/>
      <c r="OHR2" s="100"/>
      <c r="OHS2" s="99"/>
      <c r="OHT2" s="100"/>
      <c r="OHU2" s="99"/>
      <c r="OHV2" s="100"/>
      <c r="OHW2" s="99"/>
      <c r="OHX2" s="100"/>
      <c r="OHY2" s="99"/>
      <c r="OHZ2" s="100"/>
      <c r="OIA2" s="99"/>
      <c r="OIB2" s="100"/>
      <c r="OIC2" s="99"/>
      <c r="OID2" s="100"/>
      <c r="OIE2" s="99"/>
      <c r="OIF2" s="100"/>
      <c r="OIG2" s="99"/>
      <c r="OIH2" s="100"/>
      <c r="OII2" s="99"/>
      <c r="OIJ2" s="100"/>
      <c r="OIK2" s="99"/>
      <c r="OIL2" s="100"/>
      <c r="OIM2" s="99"/>
      <c r="OIN2" s="100"/>
      <c r="OIO2" s="99"/>
      <c r="OIP2" s="100"/>
      <c r="OIQ2" s="99"/>
      <c r="OIR2" s="100"/>
      <c r="OIS2" s="99"/>
      <c r="OIT2" s="100"/>
      <c r="OIU2" s="99"/>
      <c r="OIV2" s="100"/>
      <c r="OIW2" s="99"/>
      <c r="OIX2" s="100"/>
      <c r="OIY2" s="99"/>
      <c r="OIZ2" s="100"/>
      <c r="OJA2" s="99"/>
      <c r="OJB2" s="100"/>
      <c r="OJC2" s="99"/>
      <c r="OJD2" s="100"/>
      <c r="OJE2" s="99"/>
      <c r="OJF2" s="100"/>
      <c r="OJG2" s="99"/>
      <c r="OJH2" s="100"/>
      <c r="OJI2" s="99"/>
      <c r="OJJ2" s="100"/>
      <c r="OJK2" s="99"/>
      <c r="OJL2" s="100"/>
      <c r="OJM2" s="99"/>
      <c r="OJN2" s="100"/>
      <c r="OJO2" s="99"/>
      <c r="OJP2" s="100"/>
      <c r="OJQ2" s="99"/>
      <c r="OJR2" s="100"/>
      <c r="OJS2" s="99"/>
      <c r="OJT2" s="100"/>
      <c r="OJU2" s="99"/>
      <c r="OJV2" s="100"/>
      <c r="OJW2" s="99"/>
      <c r="OJX2" s="100"/>
      <c r="OJY2" s="99"/>
      <c r="OJZ2" s="100"/>
      <c r="OKA2" s="99"/>
      <c r="OKB2" s="100"/>
      <c r="OKC2" s="99"/>
      <c r="OKD2" s="100"/>
      <c r="OKE2" s="99"/>
      <c r="OKF2" s="100"/>
      <c r="OKG2" s="99"/>
      <c r="OKH2" s="100"/>
      <c r="OKI2" s="99"/>
      <c r="OKJ2" s="100"/>
      <c r="OKK2" s="99"/>
      <c r="OKL2" s="100"/>
      <c r="OKM2" s="99"/>
      <c r="OKN2" s="100"/>
      <c r="OKO2" s="99"/>
      <c r="OKP2" s="100"/>
      <c r="OKQ2" s="99"/>
      <c r="OKR2" s="100"/>
      <c r="OKS2" s="99"/>
      <c r="OKT2" s="100"/>
      <c r="OKU2" s="99"/>
      <c r="OKV2" s="100"/>
      <c r="OKW2" s="99"/>
      <c r="OKX2" s="100"/>
      <c r="OKY2" s="99"/>
      <c r="OKZ2" s="100"/>
      <c r="OLA2" s="99"/>
      <c r="OLB2" s="100"/>
      <c r="OLC2" s="99"/>
      <c r="OLD2" s="100"/>
      <c r="OLE2" s="99"/>
      <c r="OLF2" s="100"/>
      <c r="OLG2" s="99"/>
      <c r="OLH2" s="100"/>
      <c r="OLI2" s="99"/>
      <c r="OLJ2" s="100"/>
      <c r="OLK2" s="99"/>
      <c r="OLL2" s="100"/>
      <c r="OLM2" s="99"/>
      <c r="OLN2" s="100"/>
      <c r="OLO2" s="99"/>
      <c r="OLP2" s="100"/>
      <c r="OLQ2" s="99"/>
      <c r="OLR2" s="100"/>
      <c r="OLS2" s="99"/>
      <c r="OLT2" s="100"/>
      <c r="OLU2" s="99"/>
      <c r="OLV2" s="100"/>
      <c r="OLW2" s="99"/>
      <c r="OLX2" s="100"/>
      <c r="OLY2" s="99"/>
      <c r="OLZ2" s="100"/>
      <c r="OMA2" s="99"/>
      <c r="OMB2" s="100"/>
      <c r="OMC2" s="99"/>
      <c r="OMD2" s="100"/>
      <c r="OME2" s="99"/>
      <c r="OMF2" s="100"/>
      <c r="OMG2" s="99"/>
      <c r="OMH2" s="100"/>
      <c r="OMI2" s="99"/>
      <c r="OMJ2" s="100"/>
      <c r="OMK2" s="99"/>
      <c r="OML2" s="100"/>
      <c r="OMM2" s="99"/>
      <c r="OMN2" s="100"/>
      <c r="OMO2" s="99"/>
      <c r="OMP2" s="100"/>
      <c r="OMQ2" s="99"/>
      <c r="OMR2" s="100"/>
      <c r="OMS2" s="99"/>
      <c r="OMT2" s="100"/>
      <c r="OMU2" s="99"/>
      <c r="OMV2" s="100"/>
      <c r="OMW2" s="99"/>
      <c r="OMX2" s="100"/>
      <c r="OMY2" s="99"/>
      <c r="OMZ2" s="100"/>
      <c r="ONA2" s="99"/>
      <c r="ONB2" s="100"/>
      <c r="ONC2" s="99"/>
      <c r="OND2" s="100"/>
      <c r="ONE2" s="99"/>
      <c r="ONF2" s="100"/>
      <c r="ONG2" s="99"/>
      <c r="ONH2" s="100"/>
      <c r="ONI2" s="99"/>
      <c r="ONJ2" s="100"/>
      <c r="ONK2" s="99"/>
      <c r="ONL2" s="100"/>
      <c r="ONM2" s="99"/>
      <c r="ONN2" s="100"/>
      <c r="ONO2" s="99"/>
      <c r="ONP2" s="100"/>
      <c r="ONQ2" s="99"/>
      <c r="ONR2" s="100"/>
      <c r="ONS2" s="99"/>
      <c r="ONT2" s="100"/>
      <c r="ONU2" s="99"/>
      <c r="ONV2" s="100"/>
      <c r="ONW2" s="99"/>
      <c r="ONX2" s="100"/>
      <c r="ONY2" s="99"/>
      <c r="ONZ2" s="100"/>
      <c r="OOA2" s="99"/>
      <c r="OOB2" s="100"/>
      <c r="OOC2" s="99"/>
      <c r="OOD2" s="100"/>
      <c r="OOE2" s="99"/>
      <c r="OOF2" s="100"/>
      <c r="OOG2" s="99"/>
      <c r="OOH2" s="100"/>
      <c r="OOI2" s="99"/>
      <c r="OOJ2" s="100"/>
      <c r="OOK2" s="99"/>
      <c r="OOL2" s="100"/>
      <c r="OOM2" s="99"/>
      <c r="OON2" s="100"/>
      <c r="OOO2" s="99"/>
      <c r="OOP2" s="100"/>
      <c r="OOQ2" s="99"/>
      <c r="OOR2" s="100"/>
      <c r="OOS2" s="99"/>
      <c r="OOT2" s="100"/>
      <c r="OOU2" s="99"/>
      <c r="OOV2" s="100"/>
      <c r="OOW2" s="99"/>
      <c r="OOX2" s="100"/>
      <c r="OOY2" s="99"/>
      <c r="OOZ2" s="100"/>
      <c r="OPA2" s="99"/>
      <c r="OPB2" s="100"/>
      <c r="OPC2" s="99"/>
      <c r="OPD2" s="100"/>
      <c r="OPE2" s="99"/>
      <c r="OPF2" s="100"/>
      <c r="OPG2" s="99"/>
      <c r="OPH2" s="100"/>
      <c r="OPI2" s="99"/>
      <c r="OPJ2" s="100"/>
      <c r="OPK2" s="99"/>
      <c r="OPL2" s="100"/>
      <c r="OPM2" s="99"/>
      <c r="OPN2" s="100"/>
      <c r="OPO2" s="99"/>
      <c r="OPP2" s="100"/>
      <c r="OPQ2" s="99"/>
      <c r="OPR2" s="100"/>
      <c r="OPS2" s="99"/>
      <c r="OPT2" s="100"/>
      <c r="OPU2" s="99"/>
      <c r="OPV2" s="100"/>
      <c r="OPW2" s="99"/>
      <c r="OPX2" s="100"/>
      <c r="OPY2" s="99"/>
      <c r="OPZ2" s="100"/>
      <c r="OQA2" s="99"/>
      <c r="OQB2" s="100"/>
      <c r="OQC2" s="99"/>
      <c r="OQD2" s="100"/>
      <c r="OQE2" s="99"/>
      <c r="OQF2" s="100"/>
      <c r="OQG2" s="99"/>
      <c r="OQH2" s="100"/>
      <c r="OQI2" s="99"/>
      <c r="OQJ2" s="100"/>
      <c r="OQK2" s="99"/>
      <c r="OQL2" s="100"/>
      <c r="OQM2" s="99"/>
      <c r="OQN2" s="100"/>
      <c r="OQO2" s="99"/>
      <c r="OQP2" s="100"/>
      <c r="OQQ2" s="99"/>
      <c r="OQR2" s="100"/>
      <c r="OQS2" s="99"/>
      <c r="OQT2" s="100"/>
      <c r="OQU2" s="99"/>
      <c r="OQV2" s="100"/>
      <c r="OQW2" s="99"/>
      <c r="OQX2" s="100"/>
      <c r="OQY2" s="99"/>
      <c r="OQZ2" s="100"/>
      <c r="ORA2" s="99"/>
      <c r="ORB2" s="100"/>
      <c r="ORC2" s="99"/>
      <c r="ORD2" s="100"/>
      <c r="ORE2" s="99"/>
      <c r="ORF2" s="100"/>
      <c r="ORG2" s="99"/>
      <c r="ORH2" s="100"/>
      <c r="ORI2" s="99"/>
      <c r="ORJ2" s="100"/>
      <c r="ORK2" s="99"/>
      <c r="ORL2" s="100"/>
      <c r="ORM2" s="99"/>
      <c r="ORN2" s="100"/>
      <c r="ORO2" s="99"/>
      <c r="ORP2" s="100"/>
      <c r="ORQ2" s="99"/>
      <c r="ORR2" s="100"/>
      <c r="ORS2" s="99"/>
      <c r="ORT2" s="100"/>
      <c r="ORU2" s="99"/>
      <c r="ORV2" s="100"/>
      <c r="ORW2" s="99"/>
      <c r="ORX2" s="100"/>
      <c r="ORY2" s="99"/>
      <c r="ORZ2" s="100"/>
      <c r="OSA2" s="99"/>
      <c r="OSB2" s="100"/>
      <c r="OSC2" s="99"/>
      <c r="OSD2" s="100"/>
      <c r="OSE2" s="99"/>
      <c r="OSF2" s="100"/>
      <c r="OSG2" s="99"/>
      <c r="OSH2" s="100"/>
      <c r="OSI2" s="99"/>
      <c r="OSJ2" s="100"/>
      <c r="OSK2" s="99"/>
      <c r="OSL2" s="100"/>
      <c r="OSM2" s="99"/>
      <c r="OSN2" s="100"/>
      <c r="OSO2" s="99"/>
      <c r="OSP2" s="100"/>
      <c r="OSQ2" s="99"/>
      <c r="OSR2" s="100"/>
      <c r="OSS2" s="99"/>
      <c r="OST2" s="100"/>
      <c r="OSU2" s="99"/>
      <c r="OSV2" s="100"/>
      <c r="OSW2" s="99"/>
      <c r="OSX2" s="100"/>
      <c r="OSY2" s="99"/>
      <c r="OSZ2" s="100"/>
      <c r="OTA2" s="99"/>
      <c r="OTB2" s="100"/>
      <c r="OTC2" s="99"/>
      <c r="OTD2" s="100"/>
      <c r="OTE2" s="99"/>
      <c r="OTF2" s="100"/>
      <c r="OTG2" s="99"/>
      <c r="OTH2" s="100"/>
      <c r="OTI2" s="99"/>
      <c r="OTJ2" s="100"/>
      <c r="OTK2" s="99"/>
      <c r="OTL2" s="100"/>
      <c r="OTM2" s="99"/>
      <c r="OTN2" s="100"/>
      <c r="OTO2" s="99"/>
      <c r="OTP2" s="100"/>
      <c r="OTQ2" s="99"/>
      <c r="OTR2" s="100"/>
      <c r="OTS2" s="99"/>
      <c r="OTT2" s="100"/>
      <c r="OTU2" s="99"/>
      <c r="OTV2" s="100"/>
      <c r="OTW2" s="99"/>
      <c r="OTX2" s="100"/>
      <c r="OTY2" s="99"/>
      <c r="OTZ2" s="100"/>
      <c r="OUA2" s="99"/>
      <c r="OUB2" s="100"/>
      <c r="OUC2" s="99"/>
      <c r="OUD2" s="100"/>
      <c r="OUE2" s="99"/>
      <c r="OUF2" s="100"/>
      <c r="OUG2" s="99"/>
      <c r="OUH2" s="100"/>
      <c r="OUI2" s="99"/>
      <c r="OUJ2" s="100"/>
      <c r="OUK2" s="99"/>
      <c r="OUL2" s="100"/>
      <c r="OUM2" s="99"/>
      <c r="OUN2" s="100"/>
      <c r="OUO2" s="99"/>
      <c r="OUP2" s="100"/>
      <c r="OUQ2" s="99"/>
      <c r="OUR2" s="100"/>
      <c r="OUS2" s="99"/>
      <c r="OUT2" s="100"/>
      <c r="OUU2" s="99"/>
      <c r="OUV2" s="100"/>
      <c r="OUW2" s="99"/>
      <c r="OUX2" s="100"/>
      <c r="OUY2" s="99"/>
      <c r="OUZ2" s="100"/>
      <c r="OVA2" s="99"/>
      <c r="OVB2" s="100"/>
      <c r="OVC2" s="99"/>
      <c r="OVD2" s="100"/>
      <c r="OVE2" s="99"/>
      <c r="OVF2" s="100"/>
      <c r="OVG2" s="99"/>
      <c r="OVH2" s="100"/>
      <c r="OVI2" s="99"/>
      <c r="OVJ2" s="100"/>
      <c r="OVK2" s="99"/>
      <c r="OVL2" s="100"/>
      <c r="OVM2" s="99"/>
      <c r="OVN2" s="100"/>
      <c r="OVO2" s="99"/>
      <c r="OVP2" s="100"/>
      <c r="OVQ2" s="99"/>
      <c r="OVR2" s="100"/>
      <c r="OVS2" s="99"/>
      <c r="OVT2" s="100"/>
      <c r="OVU2" s="99"/>
      <c r="OVV2" s="100"/>
      <c r="OVW2" s="99"/>
      <c r="OVX2" s="100"/>
      <c r="OVY2" s="99"/>
      <c r="OVZ2" s="100"/>
      <c r="OWA2" s="99"/>
      <c r="OWB2" s="100"/>
      <c r="OWC2" s="99"/>
      <c r="OWD2" s="100"/>
      <c r="OWE2" s="99"/>
      <c r="OWF2" s="100"/>
      <c r="OWG2" s="99"/>
      <c r="OWH2" s="100"/>
      <c r="OWI2" s="99"/>
      <c r="OWJ2" s="100"/>
      <c r="OWK2" s="99"/>
      <c r="OWL2" s="100"/>
      <c r="OWM2" s="99"/>
      <c r="OWN2" s="100"/>
      <c r="OWO2" s="99"/>
      <c r="OWP2" s="100"/>
      <c r="OWQ2" s="99"/>
      <c r="OWR2" s="100"/>
      <c r="OWS2" s="99"/>
      <c r="OWT2" s="100"/>
      <c r="OWU2" s="99"/>
      <c r="OWV2" s="100"/>
      <c r="OWW2" s="99"/>
      <c r="OWX2" s="100"/>
      <c r="OWY2" s="99"/>
      <c r="OWZ2" s="100"/>
      <c r="OXA2" s="99"/>
      <c r="OXB2" s="100"/>
      <c r="OXC2" s="99"/>
      <c r="OXD2" s="100"/>
      <c r="OXE2" s="99"/>
      <c r="OXF2" s="100"/>
      <c r="OXG2" s="99"/>
      <c r="OXH2" s="100"/>
      <c r="OXI2" s="99"/>
      <c r="OXJ2" s="100"/>
      <c r="OXK2" s="99"/>
      <c r="OXL2" s="100"/>
      <c r="OXM2" s="99"/>
      <c r="OXN2" s="100"/>
      <c r="OXO2" s="99"/>
      <c r="OXP2" s="100"/>
      <c r="OXQ2" s="99"/>
      <c r="OXR2" s="100"/>
      <c r="OXS2" s="99"/>
      <c r="OXT2" s="100"/>
      <c r="OXU2" s="99"/>
      <c r="OXV2" s="100"/>
      <c r="OXW2" s="99"/>
      <c r="OXX2" s="100"/>
      <c r="OXY2" s="99"/>
      <c r="OXZ2" s="100"/>
      <c r="OYA2" s="99"/>
      <c r="OYB2" s="100"/>
      <c r="OYC2" s="99"/>
      <c r="OYD2" s="100"/>
      <c r="OYE2" s="99"/>
      <c r="OYF2" s="100"/>
      <c r="OYG2" s="99"/>
      <c r="OYH2" s="100"/>
      <c r="OYI2" s="99"/>
      <c r="OYJ2" s="100"/>
      <c r="OYK2" s="99"/>
      <c r="OYL2" s="100"/>
      <c r="OYM2" s="99"/>
      <c r="OYN2" s="100"/>
      <c r="OYO2" s="99"/>
      <c r="OYP2" s="100"/>
      <c r="OYQ2" s="99"/>
      <c r="OYR2" s="100"/>
      <c r="OYS2" s="99"/>
      <c r="OYT2" s="100"/>
      <c r="OYU2" s="99"/>
      <c r="OYV2" s="100"/>
      <c r="OYW2" s="99"/>
      <c r="OYX2" s="100"/>
      <c r="OYY2" s="99"/>
      <c r="OYZ2" s="100"/>
      <c r="OZA2" s="99"/>
      <c r="OZB2" s="100"/>
      <c r="OZC2" s="99"/>
      <c r="OZD2" s="100"/>
      <c r="OZE2" s="99"/>
      <c r="OZF2" s="100"/>
      <c r="OZG2" s="99"/>
      <c r="OZH2" s="100"/>
      <c r="OZI2" s="99"/>
      <c r="OZJ2" s="100"/>
      <c r="OZK2" s="99"/>
      <c r="OZL2" s="100"/>
      <c r="OZM2" s="99"/>
      <c r="OZN2" s="100"/>
      <c r="OZO2" s="99"/>
      <c r="OZP2" s="100"/>
      <c r="OZQ2" s="99"/>
      <c r="OZR2" s="100"/>
      <c r="OZS2" s="99"/>
      <c r="OZT2" s="100"/>
      <c r="OZU2" s="99"/>
      <c r="OZV2" s="100"/>
      <c r="OZW2" s="99"/>
      <c r="OZX2" s="100"/>
      <c r="OZY2" s="99"/>
      <c r="OZZ2" s="100"/>
      <c r="PAA2" s="99"/>
      <c r="PAB2" s="100"/>
      <c r="PAC2" s="99"/>
      <c r="PAD2" s="100"/>
      <c r="PAE2" s="99"/>
      <c r="PAF2" s="100"/>
      <c r="PAG2" s="99"/>
      <c r="PAH2" s="100"/>
      <c r="PAI2" s="99"/>
      <c r="PAJ2" s="100"/>
      <c r="PAK2" s="99"/>
      <c r="PAL2" s="100"/>
      <c r="PAM2" s="99"/>
      <c r="PAN2" s="100"/>
      <c r="PAO2" s="99"/>
      <c r="PAP2" s="100"/>
      <c r="PAQ2" s="99"/>
      <c r="PAR2" s="100"/>
      <c r="PAS2" s="99"/>
      <c r="PAT2" s="100"/>
      <c r="PAU2" s="99"/>
      <c r="PAV2" s="100"/>
      <c r="PAW2" s="99"/>
      <c r="PAX2" s="100"/>
      <c r="PAY2" s="99"/>
      <c r="PAZ2" s="100"/>
      <c r="PBA2" s="99"/>
      <c r="PBB2" s="100"/>
      <c r="PBC2" s="99"/>
      <c r="PBD2" s="100"/>
      <c r="PBE2" s="99"/>
      <c r="PBF2" s="100"/>
      <c r="PBG2" s="99"/>
      <c r="PBH2" s="100"/>
      <c r="PBI2" s="99"/>
      <c r="PBJ2" s="100"/>
      <c r="PBK2" s="99"/>
      <c r="PBL2" s="100"/>
      <c r="PBM2" s="99"/>
      <c r="PBN2" s="100"/>
      <c r="PBO2" s="99"/>
      <c r="PBP2" s="100"/>
      <c r="PBQ2" s="99"/>
      <c r="PBR2" s="100"/>
      <c r="PBS2" s="99"/>
      <c r="PBT2" s="100"/>
      <c r="PBU2" s="99"/>
      <c r="PBV2" s="100"/>
      <c r="PBW2" s="99"/>
      <c r="PBX2" s="100"/>
      <c r="PBY2" s="99"/>
      <c r="PBZ2" s="100"/>
      <c r="PCA2" s="99"/>
      <c r="PCB2" s="100"/>
      <c r="PCC2" s="99"/>
      <c r="PCD2" s="100"/>
      <c r="PCE2" s="99"/>
      <c r="PCF2" s="100"/>
      <c r="PCG2" s="99"/>
      <c r="PCH2" s="100"/>
      <c r="PCI2" s="99"/>
      <c r="PCJ2" s="100"/>
      <c r="PCK2" s="99"/>
      <c r="PCL2" s="100"/>
      <c r="PCM2" s="99"/>
      <c r="PCN2" s="100"/>
      <c r="PCO2" s="99"/>
      <c r="PCP2" s="100"/>
      <c r="PCQ2" s="99"/>
      <c r="PCR2" s="100"/>
      <c r="PCS2" s="99"/>
      <c r="PCT2" s="100"/>
      <c r="PCU2" s="99"/>
      <c r="PCV2" s="100"/>
      <c r="PCW2" s="99"/>
      <c r="PCX2" s="100"/>
      <c r="PCY2" s="99"/>
      <c r="PCZ2" s="100"/>
      <c r="PDA2" s="99"/>
      <c r="PDB2" s="100"/>
      <c r="PDC2" s="99"/>
      <c r="PDD2" s="100"/>
      <c r="PDE2" s="99"/>
      <c r="PDF2" s="100"/>
      <c r="PDG2" s="99"/>
      <c r="PDH2" s="100"/>
      <c r="PDI2" s="99"/>
      <c r="PDJ2" s="100"/>
      <c r="PDK2" s="99"/>
      <c r="PDL2" s="100"/>
      <c r="PDM2" s="99"/>
      <c r="PDN2" s="100"/>
      <c r="PDO2" s="99"/>
      <c r="PDP2" s="100"/>
      <c r="PDQ2" s="99"/>
      <c r="PDR2" s="100"/>
      <c r="PDS2" s="99"/>
      <c r="PDT2" s="100"/>
      <c r="PDU2" s="99"/>
      <c r="PDV2" s="100"/>
      <c r="PDW2" s="99"/>
      <c r="PDX2" s="100"/>
      <c r="PDY2" s="99"/>
      <c r="PDZ2" s="100"/>
      <c r="PEA2" s="99"/>
      <c r="PEB2" s="100"/>
      <c r="PEC2" s="99"/>
      <c r="PED2" s="100"/>
      <c r="PEE2" s="99"/>
      <c r="PEF2" s="100"/>
      <c r="PEG2" s="99"/>
      <c r="PEH2" s="100"/>
      <c r="PEI2" s="99"/>
      <c r="PEJ2" s="100"/>
      <c r="PEK2" s="99"/>
      <c r="PEL2" s="100"/>
      <c r="PEM2" s="99"/>
      <c r="PEN2" s="100"/>
      <c r="PEO2" s="99"/>
      <c r="PEP2" s="100"/>
      <c r="PEQ2" s="99"/>
      <c r="PER2" s="100"/>
      <c r="PES2" s="99"/>
      <c r="PET2" s="100"/>
      <c r="PEU2" s="99"/>
      <c r="PEV2" s="100"/>
      <c r="PEW2" s="99"/>
      <c r="PEX2" s="100"/>
      <c r="PEY2" s="99"/>
      <c r="PEZ2" s="100"/>
      <c r="PFA2" s="99"/>
      <c r="PFB2" s="100"/>
      <c r="PFC2" s="99"/>
      <c r="PFD2" s="100"/>
      <c r="PFE2" s="99"/>
      <c r="PFF2" s="100"/>
      <c r="PFG2" s="99"/>
      <c r="PFH2" s="100"/>
      <c r="PFI2" s="99"/>
      <c r="PFJ2" s="100"/>
      <c r="PFK2" s="99"/>
      <c r="PFL2" s="100"/>
      <c r="PFM2" s="99"/>
      <c r="PFN2" s="100"/>
      <c r="PFO2" s="99"/>
      <c r="PFP2" s="100"/>
      <c r="PFQ2" s="99"/>
      <c r="PFR2" s="100"/>
      <c r="PFS2" s="99"/>
      <c r="PFT2" s="100"/>
      <c r="PFU2" s="99"/>
      <c r="PFV2" s="100"/>
      <c r="PFW2" s="99"/>
      <c r="PFX2" s="100"/>
      <c r="PFY2" s="99"/>
      <c r="PFZ2" s="100"/>
      <c r="PGA2" s="99"/>
      <c r="PGB2" s="100"/>
      <c r="PGC2" s="99"/>
      <c r="PGD2" s="100"/>
      <c r="PGE2" s="99"/>
      <c r="PGF2" s="100"/>
      <c r="PGG2" s="99"/>
      <c r="PGH2" s="100"/>
      <c r="PGI2" s="99"/>
      <c r="PGJ2" s="100"/>
      <c r="PGK2" s="99"/>
      <c r="PGL2" s="100"/>
      <c r="PGM2" s="99"/>
      <c r="PGN2" s="100"/>
      <c r="PGO2" s="99"/>
      <c r="PGP2" s="100"/>
      <c r="PGQ2" s="99"/>
      <c r="PGR2" s="100"/>
      <c r="PGS2" s="99"/>
      <c r="PGT2" s="100"/>
      <c r="PGU2" s="99"/>
      <c r="PGV2" s="100"/>
      <c r="PGW2" s="99"/>
      <c r="PGX2" s="100"/>
      <c r="PGY2" s="99"/>
      <c r="PGZ2" s="100"/>
      <c r="PHA2" s="99"/>
      <c r="PHB2" s="100"/>
      <c r="PHC2" s="99"/>
      <c r="PHD2" s="100"/>
      <c r="PHE2" s="99"/>
      <c r="PHF2" s="100"/>
      <c r="PHG2" s="99"/>
      <c r="PHH2" s="100"/>
      <c r="PHI2" s="99"/>
      <c r="PHJ2" s="100"/>
      <c r="PHK2" s="99"/>
      <c r="PHL2" s="100"/>
      <c r="PHM2" s="99"/>
      <c r="PHN2" s="100"/>
      <c r="PHO2" s="99"/>
      <c r="PHP2" s="100"/>
      <c r="PHQ2" s="99"/>
      <c r="PHR2" s="100"/>
      <c r="PHS2" s="99"/>
      <c r="PHT2" s="100"/>
      <c r="PHU2" s="99"/>
      <c r="PHV2" s="100"/>
      <c r="PHW2" s="99"/>
      <c r="PHX2" s="100"/>
      <c r="PHY2" s="99"/>
      <c r="PHZ2" s="100"/>
      <c r="PIA2" s="99"/>
      <c r="PIB2" s="100"/>
      <c r="PIC2" s="99"/>
      <c r="PID2" s="100"/>
      <c r="PIE2" s="99"/>
      <c r="PIF2" s="100"/>
      <c r="PIG2" s="99"/>
      <c r="PIH2" s="100"/>
      <c r="PII2" s="99"/>
      <c r="PIJ2" s="100"/>
      <c r="PIK2" s="99"/>
      <c r="PIL2" s="100"/>
      <c r="PIM2" s="99"/>
      <c r="PIN2" s="100"/>
      <c r="PIO2" s="99"/>
      <c r="PIP2" s="100"/>
      <c r="PIQ2" s="99"/>
      <c r="PIR2" s="100"/>
      <c r="PIS2" s="99"/>
      <c r="PIT2" s="100"/>
      <c r="PIU2" s="99"/>
      <c r="PIV2" s="100"/>
      <c r="PIW2" s="99"/>
      <c r="PIX2" s="100"/>
      <c r="PIY2" s="99"/>
      <c r="PIZ2" s="100"/>
      <c r="PJA2" s="99"/>
      <c r="PJB2" s="100"/>
      <c r="PJC2" s="99"/>
      <c r="PJD2" s="100"/>
      <c r="PJE2" s="99"/>
      <c r="PJF2" s="100"/>
      <c r="PJG2" s="99"/>
      <c r="PJH2" s="100"/>
      <c r="PJI2" s="99"/>
      <c r="PJJ2" s="100"/>
      <c r="PJK2" s="99"/>
      <c r="PJL2" s="100"/>
      <c r="PJM2" s="99"/>
      <c r="PJN2" s="100"/>
      <c r="PJO2" s="99"/>
      <c r="PJP2" s="100"/>
      <c r="PJQ2" s="99"/>
      <c r="PJR2" s="100"/>
      <c r="PJS2" s="99"/>
      <c r="PJT2" s="100"/>
      <c r="PJU2" s="99"/>
      <c r="PJV2" s="100"/>
      <c r="PJW2" s="99"/>
      <c r="PJX2" s="100"/>
      <c r="PJY2" s="99"/>
      <c r="PJZ2" s="100"/>
      <c r="PKA2" s="99"/>
      <c r="PKB2" s="100"/>
      <c r="PKC2" s="99"/>
      <c r="PKD2" s="100"/>
      <c r="PKE2" s="99"/>
      <c r="PKF2" s="100"/>
      <c r="PKG2" s="99"/>
      <c r="PKH2" s="100"/>
      <c r="PKI2" s="99"/>
      <c r="PKJ2" s="100"/>
      <c r="PKK2" s="99"/>
      <c r="PKL2" s="100"/>
      <c r="PKM2" s="99"/>
      <c r="PKN2" s="100"/>
      <c r="PKO2" s="99"/>
      <c r="PKP2" s="100"/>
      <c r="PKQ2" s="99"/>
      <c r="PKR2" s="100"/>
      <c r="PKS2" s="99"/>
      <c r="PKT2" s="100"/>
      <c r="PKU2" s="99"/>
      <c r="PKV2" s="100"/>
      <c r="PKW2" s="99"/>
      <c r="PKX2" s="100"/>
      <c r="PKY2" s="99"/>
      <c r="PKZ2" s="100"/>
      <c r="PLA2" s="99"/>
      <c r="PLB2" s="100"/>
      <c r="PLC2" s="99"/>
      <c r="PLD2" s="100"/>
      <c r="PLE2" s="99"/>
      <c r="PLF2" s="100"/>
      <c r="PLG2" s="99"/>
      <c r="PLH2" s="100"/>
      <c r="PLI2" s="99"/>
      <c r="PLJ2" s="100"/>
      <c r="PLK2" s="99"/>
      <c r="PLL2" s="100"/>
      <c r="PLM2" s="99"/>
      <c r="PLN2" s="100"/>
      <c r="PLO2" s="99"/>
      <c r="PLP2" s="100"/>
      <c r="PLQ2" s="99"/>
      <c r="PLR2" s="100"/>
      <c r="PLS2" s="99"/>
      <c r="PLT2" s="100"/>
      <c r="PLU2" s="99"/>
      <c r="PLV2" s="100"/>
      <c r="PLW2" s="99"/>
      <c r="PLX2" s="100"/>
      <c r="PLY2" s="99"/>
      <c r="PLZ2" s="100"/>
      <c r="PMA2" s="99"/>
      <c r="PMB2" s="100"/>
      <c r="PMC2" s="99"/>
      <c r="PMD2" s="100"/>
      <c r="PME2" s="99"/>
      <c r="PMF2" s="100"/>
      <c r="PMG2" s="99"/>
      <c r="PMH2" s="100"/>
      <c r="PMI2" s="99"/>
      <c r="PMJ2" s="100"/>
      <c r="PMK2" s="99"/>
      <c r="PML2" s="100"/>
      <c r="PMM2" s="99"/>
      <c r="PMN2" s="100"/>
      <c r="PMO2" s="99"/>
      <c r="PMP2" s="100"/>
      <c r="PMQ2" s="99"/>
      <c r="PMR2" s="100"/>
      <c r="PMS2" s="99"/>
      <c r="PMT2" s="100"/>
      <c r="PMU2" s="99"/>
      <c r="PMV2" s="100"/>
      <c r="PMW2" s="99"/>
      <c r="PMX2" s="100"/>
      <c r="PMY2" s="99"/>
      <c r="PMZ2" s="100"/>
      <c r="PNA2" s="99"/>
      <c r="PNB2" s="100"/>
      <c r="PNC2" s="99"/>
      <c r="PND2" s="100"/>
      <c r="PNE2" s="99"/>
      <c r="PNF2" s="100"/>
      <c r="PNG2" s="99"/>
      <c r="PNH2" s="100"/>
      <c r="PNI2" s="99"/>
      <c r="PNJ2" s="100"/>
      <c r="PNK2" s="99"/>
      <c r="PNL2" s="100"/>
      <c r="PNM2" s="99"/>
      <c r="PNN2" s="100"/>
      <c r="PNO2" s="99"/>
      <c r="PNP2" s="100"/>
      <c r="PNQ2" s="99"/>
      <c r="PNR2" s="100"/>
      <c r="PNS2" s="99"/>
      <c r="PNT2" s="100"/>
      <c r="PNU2" s="99"/>
      <c r="PNV2" s="100"/>
      <c r="PNW2" s="99"/>
      <c r="PNX2" s="100"/>
      <c r="PNY2" s="99"/>
      <c r="PNZ2" s="100"/>
      <c r="POA2" s="99"/>
      <c r="POB2" s="100"/>
      <c r="POC2" s="99"/>
      <c r="POD2" s="100"/>
      <c r="POE2" s="99"/>
      <c r="POF2" s="100"/>
      <c r="POG2" s="99"/>
      <c r="POH2" s="100"/>
      <c r="POI2" s="99"/>
      <c r="POJ2" s="100"/>
      <c r="POK2" s="99"/>
      <c r="POL2" s="100"/>
      <c r="POM2" s="99"/>
      <c r="PON2" s="100"/>
      <c r="POO2" s="99"/>
      <c r="POP2" s="100"/>
      <c r="POQ2" s="99"/>
      <c r="POR2" s="100"/>
      <c r="POS2" s="99"/>
      <c r="POT2" s="100"/>
      <c r="POU2" s="99"/>
      <c r="POV2" s="100"/>
      <c r="POW2" s="99"/>
      <c r="POX2" s="100"/>
      <c r="POY2" s="99"/>
      <c r="POZ2" s="100"/>
      <c r="PPA2" s="99"/>
      <c r="PPB2" s="100"/>
      <c r="PPC2" s="99"/>
      <c r="PPD2" s="100"/>
      <c r="PPE2" s="99"/>
      <c r="PPF2" s="100"/>
      <c r="PPG2" s="99"/>
      <c r="PPH2" s="100"/>
      <c r="PPI2" s="99"/>
      <c r="PPJ2" s="100"/>
      <c r="PPK2" s="99"/>
      <c r="PPL2" s="100"/>
      <c r="PPM2" s="99"/>
      <c r="PPN2" s="100"/>
      <c r="PPO2" s="99"/>
      <c r="PPP2" s="100"/>
      <c r="PPQ2" s="99"/>
      <c r="PPR2" s="100"/>
      <c r="PPS2" s="99"/>
      <c r="PPT2" s="100"/>
      <c r="PPU2" s="99"/>
      <c r="PPV2" s="100"/>
      <c r="PPW2" s="99"/>
      <c r="PPX2" s="100"/>
      <c r="PPY2" s="99"/>
      <c r="PPZ2" s="100"/>
      <c r="PQA2" s="99"/>
      <c r="PQB2" s="100"/>
      <c r="PQC2" s="99"/>
      <c r="PQD2" s="100"/>
      <c r="PQE2" s="99"/>
      <c r="PQF2" s="100"/>
      <c r="PQG2" s="99"/>
      <c r="PQH2" s="100"/>
      <c r="PQI2" s="99"/>
      <c r="PQJ2" s="100"/>
      <c r="PQK2" s="99"/>
      <c r="PQL2" s="100"/>
      <c r="PQM2" s="99"/>
      <c r="PQN2" s="100"/>
      <c r="PQO2" s="99"/>
      <c r="PQP2" s="100"/>
      <c r="PQQ2" s="99"/>
      <c r="PQR2" s="100"/>
      <c r="PQS2" s="99"/>
      <c r="PQT2" s="100"/>
      <c r="PQU2" s="99"/>
      <c r="PQV2" s="100"/>
      <c r="PQW2" s="99"/>
      <c r="PQX2" s="100"/>
      <c r="PQY2" s="99"/>
      <c r="PQZ2" s="100"/>
      <c r="PRA2" s="99"/>
      <c r="PRB2" s="100"/>
      <c r="PRC2" s="99"/>
      <c r="PRD2" s="100"/>
      <c r="PRE2" s="99"/>
      <c r="PRF2" s="100"/>
      <c r="PRG2" s="99"/>
      <c r="PRH2" s="100"/>
      <c r="PRI2" s="99"/>
      <c r="PRJ2" s="100"/>
      <c r="PRK2" s="99"/>
      <c r="PRL2" s="100"/>
      <c r="PRM2" s="99"/>
      <c r="PRN2" s="100"/>
      <c r="PRO2" s="99"/>
      <c r="PRP2" s="100"/>
      <c r="PRQ2" s="99"/>
      <c r="PRR2" s="100"/>
      <c r="PRS2" s="99"/>
      <c r="PRT2" s="100"/>
      <c r="PRU2" s="99"/>
      <c r="PRV2" s="100"/>
      <c r="PRW2" s="99"/>
      <c r="PRX2" s="100"/>
      <c r="PRY2" s="99"/>
      <c r="PRZ2" s="100"/>
      <c r="PSA2" s="99"/>
      <c r="PSB2" s="100"/>
      <c r="PSC2" s="99"/>
      <c r="PSD2" s="100"/>
      <c r="PSE2" s="99"/>
      <c r="PSF2" s="100"/>
      <c r="PSG2" s="99"/>
      <c r="PSH2" s="100"/>
      <c r="PSI2" s="99"/>
      <c r="PSJ2" s="100"/>
      <c r="PSK2" s="99"/>
      <c r="PSL2" s="100"/>
      <c r="PSM2" s="99"/>
      <c r="PSN2" s="100"/>
      <c r="PSO2" s="99"/>
      <c r="PSP2" s="100"/>
      <c r="PSQ2" s="99"/>
      <c r="PSR2" s="100"/>
      <c r="PSS2" s="99"/>
      <c r="PST2" s="100"/>
      <c r="PSU2" s="99"/>
      <c r="PSV2" s="100"/>
      <c r="PSW2" s="99"/>
      <c r="PSX2" s="100"/>
      <c r="PSY2" s="99"/>
      <c r="PSZ2" s="100"/>
      <c r="PTA2" s="99"/>
      <c r="PTB2" s="100"/>
      <c r="PTC2" s="99"/>
      <c r="PTD2" s="100"/>
      <c r="PTE2" s="99"/>
      <c r="PTF2" s="100"/>
      <c r="PTG2" s="99"/>
      <c r="PTH2" s="100"/>
      <c r="PTI2" s="99"/>
      <c r="PTJ2" s="100"/>
      <c r="PTK2" s="99"/>
      <c r="PTL2" s="100"/>
      <c r="PTM2" s="99"/>
      <c r="PTN2" s="100"/>
      <c r="PTO2" s="99"/>
      <c r="PTP2" s="100"/>
      <c r="PTQ2" s="99"/>
      <c r="PTR2" s="100"/>
      <c r="PTS2" s="99"/>
      <c r="PTT2" s="100"/>
      <c r="PTU2" s="99"/>
      <c r="PTV2" s="100"/>
      <c r="PTW2" s="99"/>
      <c r="PTX2" s="100"/>
      <c r="PTY2" s="99"/>
      <c r="PTZ2" s="100"/>
      <c r="PUA2" s="99"/>
      <c r="PUB2" s="100"/>
      <c r="PUC2" s="99"/>
      <c r="PUD2" s="100"/>
      <c r="PUE2" s="99"/>
      <c r="PUF2" s="100"/>
      <c r="PUG2" s="99"/>
      <c r="PUH2" s="100"/>
      <c r="PUI2" s="99"/>
      <c r="PUJ2" s="100"/>
      <c r="PUK2" s="99"/>
      <c r="PUL2" s="100"/>
      <c r="PUM2" s="99"/>
      <c r="PUN2" s="100"/>
      <c r="PUO2" s="99"/>
      <c r="PUP2" s="100"/>
      <c r="PUQ2" s="99"/>
      <c r="PUR2" s="100"/>
      <c r="PUS2" s="99"/>
      <c r="PUT2" s="100"/>
      <c r="PUU2" s="99"/>
      <c r="PUV2" s="100"/>
      <c r="PUW2" s="99"/>
      <c r="PUX2" s="100"/>
      <c r="PUY2" s="99"/>
      <c r="PUZ2" s="100"/>
      <c r="PVA2" s="99"/>
      <c r="PVB2" s="100"/>
      <c r="PVC2" s="99"/>
      <c r="PVD2" s="100"/>
      <c r="PVE2" s="99"/>
      <c r="PVF2" s="100"/>
      <c r="PVG2" s="99"/>
      <c r="PVH2" s="100"/>
      <c r="PVI2" s="99"/>
      <c r="PVJ2" s="100"/>
      <c r="PVK2" s="99"/>
      <c r="PVL2" s="100"/>
      <c r="PVM2" s="99"/>
      <c r="PVN2" s="100"/>
      <c r="PVO2" s="99"/>
      <c r="PVP2" s="100"/>
      <c r="PVQ2" s="99"/>
      <c r="PVR2" s="100"/>
      <c r="PVS2" s="99"/>
      <c r="PVT2" s="100"/>
      <c r="PVU2" s="99"/>
      <c r="PVV2" s="100"/>
      <c r="PVW2" s="99"/>
      <c r="PVX2" s="100"/>
      <c r="PVY2" s="99"/>
      <c r="PVZ2" s="100"/>
      <c r="PWA2" s="99"/>
      <c r="PWB2" s="100"/>
      <c r="PWC2" s="99"/>
      <c r="PWD2" s="100"/>
      <c r="PWE2" s="99"/>
      <c r="PWF2" s="100"/>
      <c r="PWG2" s="99"/>
      <c r="PWH2" s="100"/>
      <c r="PWI2" s="99"/>
      <c r="PWJ2" s="100"/>
      <c r="PWK2" s="99"/>
      <c r="PWL2" s="100"/>
      <c r="PWM2" s="99"/>
      <c r="PWN2" s="100"/>
      <c r="PWO2" s="99"/>
      <c r="PWP2" s="100"/>
      <c r="PWQ2" s="99"/>
      <c r="PWR2" s="100"/>
      <c r="PWS2" s="99"/>
      <c r="PWT2" s="100"/>
      <c r="PWU2" s="99"/>
      <c r="PWV2" s="100"/>
      <c r="PWW2" s="99"/>
      <c r="PWX2" s="100"/>
      <c r="PWY2" s="99"/>
      <c r="PWZ2" s="100"/>
      <c r="PXA2" s="99"/>
      <c r="PXB2" s="100"/>
      <c r="PXC2" s="99"/>
      <c r="PXD2" s="100"/>
      <c r="PXE2" s="99"/>
      <c r="PXF2" s="100"/>
      <c r="PXG2" s="99"/>
      <c r="PXH2" s="100"/>
      <c r="PXI2" s="99"/>
      <c r="PXJ2" s="100"/>
      <c r="PXK2" s="99"/>
      <c r="PXL2" s="100"/>
      <c r="PXM2" s="99"/>
      <c r="PXN2" s="100"/>
      <c r="PXO2" s="99"/>
      <c r="PXP2" s="100"/>
      <c r="PXQ2" s="99"/>
      <c r="PXR2" s="100"/>
      <c r="PXS2" s="99"/>
      <c r="PXT2" s="100"/>
      <c r="PXU2" s="99"/>
      <c r="PXV2" s="100"/>
      <c r="PXW2" s="99"/>
      <c r="PXX2" s="100"/>
      <c r="PXY2" s="99"/>
      <c r="PXZ2" s="100"/>
      <c r="PYA2" s="99"/>
      <c r="PYB2" s="100"/>
      <c r="PYC2" s="99"/>
      <c r="PYD2" s="100"/>
      <c r="PYE2" s="99"/>
      <c r="PYF2" s="100"/>
      <c r="PYG2" s="99"/>
      <c r="PYH2" s="100"/>
      <c r="PYI2" s="99"/>
      <c r="PYJ2" s="100"/>
      <c r="PYK2" s="99"/>
      <c r="PYL2" s="100"/>
      <c r="PYM2" s="99"/>
      <c r="PYN2" s="100"/>
      <c r="PYO2" s="99"/>
      <c r="PYP2" s="100"/>
      <c r="PYQ2" s="99"/>
      <c r="PYR2" s="100"/>
      <c r="PYS2" s="99"/>
      <c r="PYT2" s="100"/>
      <c r="PYU2" s="99"/>
      <c r="PYV2" s="100"/>
      <c r="PYW2" s="99"/>
      <c r="PYX2" s="100"/>
      <c r="PYY2" s="99"/>
      <c r="PYZ2" s="100"/>
      <c r="PZA2" s="99"/>
      <c r="PZB2" s="100"/>
      <c r="PZC2" s="99"/>
      <c r="PZD2" s="100"/>
      <c r="PZE2" s="99"/>
      <c r="PZF2" s="100"/>
      <c r="PZG2" s="99"/>
      <c r="PZH2" s="100"/>
      <c r="PZI2" s="99"/>
      <c r="PZJ2" s="100"/>
      <c r="PZK2" s="99"/>
      <c r="PZL2" s="100"/>
      <c r="PZM2" s="99"/>
      <c r="PZN2" s="100"/>
      <c r="PZO2" s="99"/>
      <c r="PZP2" s="100"/>
      <c r="PZQ2" s="99"/>
      <c r="PZR2" s="100"/>
      <c r="PZS2" s="99"/>
      <c r="PZT2" s="100"/>
      <c r="PZU2" s="99"/>
      <c r="PZV2" s="100"/>
      <c r="PZW2" s="99"/>
      <c r="PZX2" s="100"/>
      <c r="PZY2" s="99"/>
      <c r="PZZ2" s="100"/>
      <c r="QAA2" s="99"/>
      <c r="QAB2" s="100"/>
      <c r="QAC2" s="99"/>
      <c r="QAD2" s="100"/>
      <c r="QAE2" s="99"/>
      <c r="QAF2" s="100"/>
      <c r="QAG2" s="99"/>
      <c r="QAH2" s="100"/>
      <c r="QAI2" s="99"/>
      <c r="QAJ2" s="100"/>
      <c r="QAK2" s="99"/>
      <c r="QAL2" s="100"/>
      <c r="QAM2" s="99"/>
      <c r="QAN2" s="100"/>
      <c r="QAO2" s="99"/>
      <c r="QAP2" s="100"/>
      <c r="QAQ2" s="99"/>
      <c r="QAR2" s="100"/>
      <c r="QAS2" s="99"/>
      <c r="QAT2" s="100"/>
      <c r="QAU2" s="99"/>
      <c r="QAV2" s="100"/>
      <c r="QAW2" s="99"/>
      <c r="QAX2" s="100"/>
      <c r="QAY2" s="99"/>
      <c r="QAZ2" s="100"/>
      <c r="QBA2" s="99"/>
      <c r="QBB2" s="100"/>
      <c r="QBC2" s="99"/>
      <c r="QBD2" s="100"/>
      <c r="QBE2" s="99"/>
      <c r="QBF2" s="100"/>
      <c r="QBG2" s="99"/>
      <c r="QBH2" s="100"/>
      <c r="QBI2" s="99"/>
      <c r="QBJ2" s="100"/>
      <c r="QBK2" s="99"/>
      <c r="QBL2" s="100"/>
      <c r="QBM2" s="99"/>
      <c r="QBN2" s="100"/>
      <c r="QBO2" s="99"/>
      <c r="QBP2" s="100"/>
      <c r="QBQ2" s="99"/>
      <c r="QBR2" s="100"/>
      <c r="QBS2" s="99"/>
      <c r="QBT2" s="100"/>
      <c r="QBU2" s="99"/>
      <c r="QBV2" s="100"/>
      <c r="QBW2" s="99"/>
      <c r="QBX2" s="100"/>
      <c r="QBY2" s="99"/>
      <c r="QBZ2" s="100"/>
      <c r="QCA2" s="99"/>
      <c r="QCB2" s="100"/>
      <c r="QCC2" s="99"/>
      <c r="QCD2" s="100"/>
      <c r="QCE2" s="99"/>
      <c r="QCF2" s="100"/>
      <c r="QCG2" s="99"/>
      <c r="QCH2" s="100"/>
      <c r="QCI2" s="99"/>
      <c r="QCJ2" s="100"/>
      <c r="QCK2" s="99"/>
      <c r="QCL2" s="100"/>
      <c r="QCM2" s="99"/>
      <c r="QCN2" s="100"/>
      <c r="QCO2" s="99"/>
      <c r="QCP2" s="100"/>
      <c r="QCQ2" s="99"/>
      <c r="QCR2" s="100"/>
      <c r="QCS2" s="99"/>
      <c r="QCT2" s="100"/>
      <c r="QCU2" s="99"/>
      <c r="QCV2" s="100"/>
      <c r="QCW2" s="99"/>
      <c r="QCX2" s="100"/>
      <c r="QCY2" s="99"/>
      <c r="QCZ2" s="100"/>
      <c r="QDA2" s="99"/>
      <c r="QDB2" s="100"/>
      <c r="QDC2" s="99"/>
      <c r="QDD2" s="100"/>
      <c r="QDE2" s="99"/>
      <c r="QDF2" s="100"/>
      <c r="QDG2" s="99"/>
      <c r="QDH2" s="100"/>
      <c r="QDI2" s="99"/>
      <c r="QDJ2" s="100"/>
      <c r="QDK2" s="99"/>
      <c r="QDL2" s="100"/>
      <c r="QDM2" s="99"/>
      <c r="QDN2" s="100"/>
      <c r="QDO2" s="99"/>
      <c r="QDP2" s="100"/>
      <c r="QDQ2" s="99"/>
      <c r="QDR2" s="100"/>
      <c r="QDS2" s="99"/>
      <c r="QDT2" s="100"/>
      <c r="QDU2" s="99"/>
      <c r="QDV2" s="100"/>
      <c r="QDW2" s="99"/>
      <c r="QDX2" s="100"/>
      <c r="QDY2" s="99"/>
      <c r="QDZ2" s="100"/>
      <c r="QEA2" s="99"/>
      <c r="QEB2" s="100"/>
      <c r="QEC2" s="99"/>
      <c r="QED2" s="100"/>
      <c r="QEE2" s="99"/>
      <c r="QEF2" s="100"/>
      <c r="QEG2" s="99"/>
      <c r="QEH2" s="100"/>
      <c r="QEI2" s="99"/>
      <c r="QEJ2" s="100"/>
      <c r="QEK2" s="99"/>
      <c r="QEL2" s="100"/>
      <c r="QEM2" s="99"/>
      <c r="QEN2" s="100"/>
      <c r="QEO2" s="99"/>
      <c r="QEP2" s="100"/>
      <c r="QEQ2" s="99"/>
      <c r="QER2" s="100"/>
      <c r="QES2" s="99"/>
      <c r="QET2" s="100"/>
      <c r="QEU2" s="99"/>
      <c r="QEV2" s="100"/>
      <c r="QEW2" s="99"/>
      <c r="QEX2" s="100"/>
      <c r="QEY2" s="99"/>
      <c r="QEZ2" s="100"/>
      <c r="QFA2" s="99"/>
      <c r="QFB2" s="100"/>
      <c r="QFC2" s="99"/>
      <c r="QFD2" s="100"/>
      <c r="QFE2" s="99"/>
      <c r="QFF2" s="100"/>
      <c r="QFG2" s="99"/>
      <c r="QFH2" s="100"/>
      <c r="QFI2" s="99"/>
      <c r="QFJ2" s="100"/>
      <c r="QFK2" s="99"/>
      <c r="QFL2" s="100"/>
      <c r="QFM2" s="99"/>
      <c r="QFN2" s="100"/>
      <c r="QFO2" s="99"/>
      <c r="QFP2" s="100"/>
      <c r="QFQ2" s="99"/>
      <c r="QFR2" s="100"/>
      <c r="QFS2" s="99"/>
      <c r="QFT2" s="100"/>
      <c r="QFU2" s="99"/>
      <c r="QFV2" s="100"/>
      <c r="QFW2" s="99"/>
      <c r="QFX2" s="100"/>
      <c r="QFY2" s="99"/>
      <c r="QFZ2" s="100"/>
      <c r="QGA2" s="99"/>
      <c r="QGB2" s="100"/>
      <c r="QGC2" s="99"/>
      <c r="QGD2" s="100"/>
      <c r="QGE2" s="99"/>
      <c r="QGF2" s="100"/>
      <c r="QGG2" s="99"/>
      <c r="QGH2" s="100"/>
      <c r="QGI2" s="99"/>
      <c r="QGJ2" s="100"/>
      <c r="QGK2" s="99"/>
      <c r="QGL2" s="100"/>
      <c r="QGM2" s="99"/>
      <c r="QGN2" s="100"/>
      <c r="QGO2" s="99"/>
      <c r="QGP2" s="100"/>
      <c r="QGQ2" s="99"/>
      <c r="QGR2" s="100"/>
      <c r="QGS2" s="99"/>
      <c r="QGT2" s="100"/>
      <c r="QGU2" s="99"/>
      <c r="QGV2" s="100"/>
      <c r="QGW2" s="99"/>
      <c r="QGX2" s="100"/>
      <c r="QGY2" s="99"/>
      <c r="QGZ2" s="100"/>
      <c r="QHA2" s="99"/>
      <c r="QHB2" s="100"/>
      <c r="QHC2" s="99"/>
      <c r="QHD2" s="100"/>
      <c r="QHE2" s="99"/>
      <c r="QHF2" s="100"/>
      <c r="QHG2" s="99"/>
      <c r="QHH2" s="100"/>
      <c r="QHI2" s="99"/>
      <c r="QHJ2" s="100"/>
      <c r="QHK2" s="99"/>
      <c r="QHL2" s="100"/>
      <c r="QHM2" s="99"/>
      <c r="QHN2" s="100"/>
      <c r="QHO2" s="99"/>
      <c r="QHP2" s="100"/>
      <c r="QHQ2" s="99"/>
      <c r="QHR2" s="100"/>
      <c r="QHS2" s="99"/>
      <c r="QHT2" s="100"/>
      <c r="QHU2" s="99"/>
      <c r="QHV2" s="100"/>
      <c r="QHW2" s="99"/>
      <c r="QHX2" s="100"/>
      <c r="QHY2" s="99"/>
      <c r="QHZ2" s="100"/>
      <c r="QIA2" s="99"/>
      <c r="QIB2" s="100"/>
      <c r="QIC2" s="99"/>
      <c r="QID2" s="100"/>
      <c r="QIE2" s="99"/>
      <c r="QIF2" s="100"/>
      <c r="QIG2" s="99"/>
      <c r="QIH2" s="100"/>
      <c r="QII2" s="99"/>
      <c r="QIJ2" s="100"/>
      <c r="QIK2" s="99"/>
      <c r="QIL2" s="100"/>
      <c r="QIM2" s="99"/>
      <c r="QIN2" s="100"/>
      <c r="QIO2" s="99"/>
      <c r="QIP2" s="100"/>
      <c r="QIQ2" s="99"/>
      <c r="QIR2" s="100"/>
      <c r="QIS2" s="99"/>
      <c r="QIT2" s="100"/>
      <c r="QIU2" s="99"/>
      <c r="QIV2" s="100"/>
      <c r="QIW2" s="99"/>
      <c r="QIX2" s="100"/>
      <c r="QIY2" s="99"/>
      <c r="QIZ2" s="100"/>
      <c r="QJA2" s="99"/>
      <c r="QJB2" s="100"/>
      <c r="QJC2" s="99"/>
      <c r="QJD2" s="100"/>
      <c r="QJE2" s="99"/>
      <c r="QJF2" s="100"/>
      <c r="QJG2" s="99"/>
      <c r="QJH2" s="100"/>
      <c r="QJI2" s="99"/>
      <c r="QJJ2" s="100"/>
      <c r="QJK2" s="99"/>
      <c r="QJL2" s="100"/>
      <c r="QJM2" s="99"/>
      <c r="QJN2" s="100"/>
      <c r="QJO2" s="99"/>
      <c r="QJP2" s="100"/>
      <c r="QJQ2" s="99"/>
      <c r="QJR2" s="100"/>
      <c r="QJS2" s="99"/>
      <c r="QJT2" s="100"/>
      <c r="QJU2" s="99"/>
      <c r="QJV2" s="100"/>
      <c r="QJW2" s="99"/>
      <c r="QJX2" s="100"/>
      <c r="QJY2" s="99"/>
      <c r="QJZ2" s="100"/>
      <c r="QKA2" s="99"/>
      <c r="QKB2" s="100"/>
      <c r="QKC2" s="99"/>
      <c r="QKD2" s="100"/>
      <c r="QKE2" s="99"/>
      <c r="QKF2" s="100"/>
      <c r="QKG2" s="99"/>
      <c r="QKH2" s="100"/>
      <c r="QKI2" s="99"/>
      <c r="QKJ2" s="100"/>
      <c r="QKK2" s="99"/>
      <c r="QKL2" s="100"/>
      <c r="QKM2" s="99"/>
      <c r="QKN2" s="100"/>
      <c r="QKO2" s="99"/>
      <c r="QKP2" s="100"/>
      <c r="QKQ2" s="99"/>
      <c r="QKR2" s="100"/>
      <c r="QKS2" s="99"/>
      <c r="QKT2" s="100"/>
      <c r="QKU2" s="99"/>
      <c r="QKV2" s="100"/>
      <c r="QKW2" s="99"/>
      <c r="QKX2" s="100"/>
      <c r="QKY2" s="99"/>
      <c r="QKZ2" s="100"/>
      <c r="QLA2" s="99"/>
      <c r="QLB2" s="100"/>
      <c r="QLC2" s="99"/>
      <c r="QLD2" s="100"/>
      <c r="QLE2" s="99"/>
      <c r="QLF2" s="100"/>
      <c r="QLG2" s="99"/>
      <c r="QLH2" s="100"/>
      <c r="QLI2" s="99"/>
      <c r="QLJ2" s="100"/>
      <c r="QLK2" s="99"/>
      <c r="QLL2" s="100"/>
      <c r="QLM2" s="99"/>
      <c r="QLN2" s="100"/>
      <c r="QLO2" s="99"/>
      <c r="QLP2" s="100"/>
      <c r="QLQ2" s="99"/>
      <c r="QLR2" s="100"/>
      <c r="QLS2" s="99"/>
      <c r="QLT2" s="100"/>
      <c r="QLU2" s="99"/>
      <c r="QLV2" s="100"/>
      <c r="QLW2" s="99"/>
      <c r="QLX2" s="100"/>
      <c r="QLY2" s="99"/>
      <c r="QLZ2" s="100"/>
      <c r="QMA2" s="99"/>
      <c r="QMB2" s="100"/>
      <c r="QMC2" s="99"/>
      <c r="QMD2" s="100"/>
      <c r="QME2" s="99"/>
      <c r="QMF2" s="100"/>
      <c r="QMG2" s="99"/>
      <c r="QMH2" s="100"/>
      <c r="QMI2" s="99"/>
      <c r="QMJ2" s="100"/>
      <c r="QMK2" s="99"/>
      <c r="QML2" s="100"/>
      <c r="QMM2" s="99"/>
      <c r="QMN2" s="100"/>
      <c r="QMO2" s="99"/>
      <c r="QMP2" s="100"/>
      <c r="QMQ2" s="99"/>
      <c r="QMR2" s="100"/>
      <c r="QMS2" s="99"/>
      <c r="QMT2" s="100"/>
      <c r="QMU2" s="99"/>
      <c r="QMV2" s="100"/>
      <c r="QMW2" s="99"/>
      <c r="QMX2" s="100"/>
      <c r="QMY2" s="99"/>
      <c r="QMZ2" s="100"/>
      <c r="QNA2" s="99"/>
      <c r="QNB2" s="100"/>
      <c r="QNC2" s="99"/>
      <c r="QND2" s="100"/>
      <c r="QNE2" s="99"/>
      <c r="QNF2" s="100"/>
      <c r="QNG2" s="99"/>
      <c r="QNH2" s="100"/>
      <c r="QNI2" s="99"/>
      <c r="QNJ2" s="100"/>
      <c r="QNK2" s="99"/>
      <c r="QNL2" s="100"/>
      <c r="QNM2" s="99"/>
      <c r="QNN2" s="100"/>
      <c r="QNO2" s="99"/>
      <c r="QNP2" s="100"/>
      <c r="QNQ2" s="99"/>
      <c r="QNR2" s="100"/>
      <c r="QNS2" s="99"/>
      <c r="QNT2" s="100"/>
      <c r="QNU2" s="99"/>
      <c r="QNV2" s="100"/>
      <c r="QNW2" s="99"/>
      <c r="QNX2" s="100"/>
      <c r="QNY2" s="99"/>
      <c r="QNZ2" s="100"/>
      <c r="QOA2" s="99"/>
      <c r="QOB2" s="100"/>
      <c r="QOC2" s="99"/>
      <c r="QOD2" s="100"/>
      <c r="QOE2" s="99"/>
      <c r="QOF2" s="100"/>
      <c r="QOG2" s="99"/>
      <c r="QOH2" s="100"/>
      <c r="QOI2" s="99"/>
      <c r="QOJ2" s="100"/>
      <c r="QOK2" s="99"/>
      <c r="QOL2" s="100"/>
      <c r="QOM2" s="99"/>
      <c r="QON2" s="100"/>
      <c r="QOO2" s="99"/>
      <c r="QOP2" s="100"/>
      <c r="QOQ2" s="99"/>
      <c r="QOR2" s="100"/>
      <c r="QOS2" s="99"/>
      <c r="QOT2" s="100"/>
      <c r="QOU2" s="99"/>
      <c r="QOV2" s="100"/>
      <c r="QOW2" s="99"/>
      <c r="QOX2" s="100"/>
      <c r="QOY2" s="99"/>
      <c r="QOZ2" s="100"/>
      <c r="QPA2" s="99"/>
      <c r="QPB2" s="100"/>
      <c r="QPC2" s="99"/>
      <c r="QPD2" s="100"/>
      <c r="QPE2" s="99"/>
      <c r="QPF2" s="100"/>
      <c r="QPG2" s="99"/>
      <c r="QPH2" s="100"/>
      <c r="QPI2" s="99"/>
      <c r="QPJ2" s="100"/>
      <c r="QPK2" s="99"/>
      <c r="QPL2" s="100"/>
      <c r="QPM2" s="99"/>
      <c r="QPN2" s="100"/>
      <c r="QPO2" s="99"/>
      <c r="QPP2" s="100"/>
      <c r="QPQ2" s="99"/>
      <c r="QPR2" s="100"/>
      <c r="QPS2" s="99"/>
      <c r="QPT2" s="100"/>
      <c r="QPU2" s="99"/>
      <c r="QPV2" s="100"/>
      <c r="QPW2" s="99"/>
      <c r="QPX2" s="100"/>
      <c r="QPY2" s="99"/>
      <c r="QPZ2" s="100"/>
      <c r="QQA2" s="99"/>
      <c r="QQB2" s="100"/>
      <c r="QQC2" s="99"/>
      <c r="QQD2" s="100"/>
      <c r="QQE2" s="99"/>
      <c r="QQF2" s="100"/>
      <c r="QQG2" s="99"/>
      <c r="QQH2" s="100"/>
      <c r="QQI2" s="99"/>
      <c r="QQJ2" s="100"/>
      <c r="QQK2" s="99"/>
      <c r="QQL2" s="100"/>
      <c r="QQM2" s="99"/>
      <c r="QQN2" s="100"/>
      <c r="QQO2" s="99"/>
      <c r="QQP2" s="100"/>
      <c r="QQQ2" s="99"/>
      <c r="QQR2" s="100"/>
      <c r="QQS2" s="99"/>
      <c r="QQT2" s="100"/>
      <c r="QQU2" s="99"/>
      <c r="QQV2" s="100"/>
      <c r="QQW2" s="99"/>
      <c r="QQX2" s="100"/>
      <c r="QQY2" s="99"/>
      <c r="QQZ2" s="100"/>
      <c r="QRA2" s="99"/>
      <c r="QRB2" s="100"/>
      <c r="QRC2" s="99"/>
      <c r="QRD2" s="100"/>
      <c r="QRE2" s="99"/>
      <c r="QRF2" s="100"/>
      <c r="QRG2" s="99"/>
      <c r="QRH2" s="100"/>
      <c r="QRI2" s="99"/>
      <c r="QRJ2" s="100"/>
      <c r="QRK2" s="99"/>
      <c r="QRL2" s="100"/>
      <c r="QRM2" s="99"/>
      <c r="QRN2" s="100"/>
      <c r="QRO2" s="99"/>
      <c r="QRP2" s="100"/>
      <c r="QRQ2" s="99"/>
      <c r="QRR2" s="100"/>
      <c r="QRS2" s="99"/>
      <c r="QRT2" s="100"/>
      <c r="QRU2" s="99"/>
      <c r="QRV2" s="100"/>
      <c r="QRW2" s="99"/>
      <c r="QRX2" s="100"/>
      <c r="QRY2" s="99"/>
      <c r="QRZ2" s="100"/>
      <c r="QSA2" s="99"/>
      <c r="QSB2" s="100"/>
      <c r="QSC2" s="99"/>
      <c r="QSD2" s="100"/>
      <c r="QSE2" s="99"/>
      <c r="QSF2" s="100"/>
      <c r="QSG2" s="99"/>
      <c r="QSH2" s="100"/>
      <c r="QSI2" s="99"/>
      <c r="QSJ2" s="100"/>
      <c r="QSK2" s="99"/>
      <c r="QSL2" s="100"/>
      <c r="QSM2" s="99"/>
      <c r="QSN2" s="100"/>
      <c r="QSO2" s="99"/>
      <c r="QSP2" s="100"/>
      <c r="QSQ2" s="99"/>
      <c r="QSR2" s="100"/>
      <c r="QSS2" s="99"/>
      <c r="QST2" s="100"/>
      <c r="QSU2" s="99"/>
      <c r="QSV2" s="100"/>
      <c r="QSW2" s="99"/>
      <c r="QSX2" s="100"/>
      <c r="QSY2" s="99"/>
      <c r="QSZ2" s="100"/>
      <c r="QTA2" s="99"/>
      <c r="QTB2" s="100"/>
      <c r="QTC2" s="99"/>
      <c r="QTD2" s="100"/>
      <c r="QTE2" s="99"/>
      <c r="QTF2" s="100"/>
      <c r="QTG2" s="99"/>
      <c r="QTH2" s="100"/>
      <c r="QTI2" s="99"/>
      <c r="QTJ2" s="100"/>
      <c r="QTK2" s="99"/>
      <c r="QTL2" s="100"/>
      <c r="QTM2" s="99"/>
      <c r="QTN2" s="100"/>
      <c r="QTO2" s="99"/>
      <c r="QTP2" s="100"/>
      <c r="QTQ2" s="99"/>
      <c r="QTR2" s="100"/>
      <c r="QTS2" s="99"/>
      <c r="QTT2" s="100"/>
      <c r="QTU2" s="99"/>
      <c r="QTV2" s="100"/>
      <c r="QTW2" s="99"/>
      <c r="QTX2" s="100"/>
      <c r="QTY2" s="99"/>
      <c r="QTZ2" s="100"/>
      <c r="QUA2" s="99"/>
      <c r="QUB2" s="100"/>
      <c r="QUC2" s="99"/>
      <c r="QUD2" s="100"/>
      <c r="QUE2" s="99"/>
      <c r="QUF2" s="100"/>
      <c r="QUG2" s="99"/>
      <c r="QUH2" s="100"/>
      <c r="QUI2" s="99"/>
      <c r="QUJ2" s="100"/>
      <c r="QUK2" s="99"/>
      <c r="QUL2" s="100"/>
      <c r="QUM2" s="99"/>
      <c r="QUN2" s="100"/>
      <c r="QUO2" s="99"/>
      <c r="QUP2" s="100"/>
      <c r="QUQ2" s="99"/>
      <c r="QUR2" s="100"/>
      <c r="QUS2" s="99"/>
      <c r="QUT2" s="100"/>
      <c r="QUU2" s="99"/>
      <c r="QUV2" s="100"/>
      <c r="QUW2" s="99"/>
      <c r="QUX2" s="100"/>
      <c r="QUY2" s="99"/>
      <c r="QUZ2" s="100"/>
      <c r="QVA2" s="99"/>
      <c r="QVB2" s="100"/>
      <c r="QVC2" s="99"/>
      <c r="QVD2" s="100"/>
      <c r="QVE2" s="99"/>
      <c r="QVF2" s="100"/>
      <c r="QVG2" s="99"/>
      <c r="QVH2" s="100"/>
      <c r="QVI2" s="99"/>
      <c r="QVJ2" s="100"/>
      <c r="QVK2" s="99"/>
      <c r="QVL2" s="100"/>
      <c r="QVM2" s="99"/>
      <c r="QVN2" s="100"/>
      <c r="QVO2" s="99"/>
      <c r="QVP2" s="100"/>
      <c r="QVQ2" s="99"/>
      <c r="QVR2" s="100"/>
      <c r="QVS2" s="99"/>
      <c r="QVT2" s="100"/>
      <c r="QVU2" s="99"/>
      <c r="QVV2" s="100"/>
      <c r="QVW2" s="99"/>
      <c r="QVX2" s="100"/>
      <c r="QVY2" s="99"/>
      <c r="QVZ2" s="100"/>
      <c r="QWA2" s="99"/>
      <c r="QWB2" s="100"/>
      <c r="QWC2" s="99"/>
      <c r="QWD2" s="100"/>
      <c r="QWE2" s="99"/>
      <c r="QWF2" s="100"/>
      <c r="QWG2" s="99"/>
      <c r="QWH2" s="100"/>
      <c r="QWI2" s="99"/>
      <c r="QWJ2" s="100"/>
      <c r="QWK2" s="99"/>
      <c r="QWL2" s="100"/>
      <c r="QWM2" s="99"/>
      <c r="QWN2" s="100"/>
      <c r="QWO2" s="99"/>
      <c r="QWP2" s="100"/>
      <c r="QWQ2" s="99"/>
      <c r="QWR2" s="100"/>
      <c r="QWS2" s="99"/>
      <c r="QWT2" s="100"/>
      <c r="QWU2" s="99"/>
      <c r="QWV2" s="100"/>
      <c r="QWW2" s="99"/>
      <c r="QWX2" s="100"/>
      <c r="QWY2" s="99"/>
      <c r="QWZ2" s="100"/>
      <c r="QXA2" s="99"/>
      <c r="QXB2" s="100"/>
      <c r="QXC2" s="99"/>
      <c r="QXD2" s="100"/>
      <c r="QXE2" s="99"/>
      <c r="QXF2" s="100"/>
      <c r="QXG2" s="99"/>
      <c r="QXH2" s="100"/>
      <c r="QXI2" s="99"/>
      <c r="QXJ2" s="100"/>
      <c r="QXK2" s="99"/>
      <c r="QXL2" s="100"/>
      <c r="QXM2" s="99"/>
      <c r="QXN2" s="100"/>
      <c r="QXO2" s="99"/>
      <c r="QXP2" s="100"/>
      <c r="QXQ2" s="99"/>
      <c r="QXR2" s="100"/>
      <c r="QXS2" s="99"/>
      <c r="QXT2" s="100"/>
      <c r="QXU2" s="99"/>
      <c r="QXV2" s="100"/>
      <c r="QXW2" s="99"/>
      <c r="QXX2" s="100"/>
      <c r="QXY2" s="99"/>
      <c r="QXZ2" s="100"/>
      <c r="QYA2" s="99"/>
      <c r="QYB2" s="100"/>
      <c r="QYC2" s="99"/>
      <c r="QYD2" s="100"/>
      <c r="QYE2" s="99"/>
      <c r="QYF2" s="100"/>
      <c r="QYG2" s="99"/>
      <c r="QYH2" s="100"/>
      <c r="QYI2" s="99"/>
      <c r="QYJ2" s="100"/>
      <c r="QYK2" s="99"/>
      <c r="QYL2" s="100"/>
      <c r="QYM2" s="99"/>
      <c r="QYN2" s="100"/>
      <c r="QYO2" s="99"/>
      <c r="QYP2" s="100"/>
      <c r="QYQ2" s="99"/>
      <c r="QYR2" s="100"/>
      <c r="QYS2" s="99"/>
      <c r="QYT2" s="100"/>
      <c r="QYU2" s="99"/>
      <c r="QYV2" s="100"/>
      <c r="QYW2" s="99"/>
      <c r="QYX2" s="100"/>
      <c r="QYY2" s="99"/>
      <c r="QYZ2" s="100"/>
      <c r="QZA2" s="99"/>
      <c r="QZB2" s="100"/>
      <c r="QZC2" s="99"/>
      <c r="QZD2" s="100"/>
      <c r="QZE2" s="99"/>
      <c r="QZF2" s="100"/>
      <c r="QZG2" s="99"/>
      <c r="QZH2" s="100"/>
      <c r="QZI2" s="99"/>
      <c r="QZJ2" s="100"/>
      <c r="QZK2" s="99"/>
      <c r="QZL2" s="100"/>
      <c r="QZM2" s="99"/>
      <c r="QZN2" s="100"/>
      <c r="QZO2" s="99"/>
      <c r="QZP2" s="100"/>
      <c r="QZQ2" s="99"/>
      <c r="QZR2" s="100"/>
      <c r="QZS2" s="99"/>
      <c r="QZT2" s="100"/>
      <c r="QZU2" s="99"/>
      <c r="QZV2" s="100"/>
      <c r="QZW2" s="99"/>
      <c r="QZX2" s="100"/>
      <c r="QZY2" s="99"/>
      <c r="QZZ2" s="100"/>
      <c r="RAA2" s="99"/>
      <c r="RAB2" s="100"/>
      <c r="RAC2" s="99"/>
      <c r="RAD2" s="100"/>
      <c r="RAE2" s="99"/>
      <c r="RAF2" s="100"/>
      <c r="RAG2" s="99"/>
      <c r="RAH2" s="100"/>
      <c r="RAI2" s="99"/>
      <c r="RAJ2" s="100"/>
      <c r="RAK2" s="99"/>
      <c r="RAL2" s="100"/>
      <c r="RAM2" s="99"/>
      <c r="RAN2" s="100"/>
      <c r="RAO2" s="99"/>
      <c r="RAP2" s="100"/>
      <c r="RAQ2" s="99"/>
      <c r="RAR2" s="100"/>
      <c r="RAS2" s="99"/>
      <c r="RAT2" s="100"/>
      <c r="RAU2" s="99"/>
      <c r="RAV2" s="100"/>
      <c r="RAW2" s="99"/>
      <c r="RAX2" s="100"/>
      <c r="RAY2" s="99"/>
      <c r="RAZ2" s="100"/>
      <c r="RBA2" s="99"/>
      <c r="RBB2" s="100"/>
      <c r="RBC2" s="99"/>
      <c r="RBD2" s="100"/>
      <c r="RBE2" s="99"/>
      <c r="RBF2" s="100"/>
      <c r="RBG2" s="99"/>
      <c r="RBH2" s="100"/>
      <c r="RBI2" s="99"/>
      <c r="RBJ2" s="100"/>
      <c r="RBK2" s="99"/>
      <c r="RBL2" s="100"/>
      <c r="RBM2" s="99"/>
      <c r="RBN2" s="100"/>
      <c r="RBO2" s="99"/>
      <c r="RBP2" s="100"/>
      <c r="RBQ2" s="99"/>
      <c r="RBR2" s="100"/>
      <c r="RBS2" s="99"/>
      <c r="RBT2" s="100"/>
      <c r="RBU2" s="99"/>
      <c r="RBV2" s="100"/>
      <c r="RBW2" s="99"/>
      <c r="RBX2" s="100"/>
      <c r="RBY2" s="99"/>
      <c r="RBZ2" s="100"/>
      <c r="RCA2" s="99"/>
      <c r="RCB2" s="100"/>
      <c r="RCC2" s="99"/>
      <c r="RCD2" s="100"/>
      <c r="RCE2" s="99"/>
      <c r="RCF2" s="100"/>
      <c r="RCG2" s="99"/>
      <c r="RCH2" s="100"/>
      <c r="RCI2" s="99"/>
      <c r="RCJ2" s="100"/>
      <c r="RCK2" s="99"/>
      <c r="RCL2" s="100"/>
      <c r="RCM2" s="99"/>
      <c r="RCN2" s="100"/>
      <c r="RCO2" s="99"/>
      <c r="RCP2" s="100"/>
      <c r="RCQ2" s="99"/>
      <c r="RCR2" s="100"/>
      <c r="RCS2" s="99"/>
      <c r="RCT2" s="100"/>
      <c r="RCU2" s="99"/>
      <c r="RCV2" s="100"/>
      <c r="RCW2" s="99"/>
      <c r="RCX2" s="100"/>
      <c r="RCY2" s="99"/>
      <c r="RCZ2" s="100"/>
      <c r="RDA2" s="99"/>
      <c r="RDB2" s="100"/>
      <c r="RDC2" s="99"/>
      <c r="RDD2" s="100"/>
      <c r="RDE2" s="99"/>
      <c r="RDF2" s="100"/>
      <c r="RDG2" s="99"/>
      <c r="RDH2" s="100"/>
      <c r="RDI2" s="99"/>
      <c r="RDJ2" s="100"/>
      <c r="RDK2" s="99"/>
      <c r="RDL2" s="100"/>
      <c r="RDM2" s="99"/>
      <c r="RDN2" s="100"/>
      <c r="RDO2" s="99"/>
      <c r="RDP2" s="100"/>
      <c r="RDQ2" s="99"/>
      <c r="RDR2" s="100"/>
      <c r="RDS2" s="99"/>
      <c r="RDT2" s="100"/>
      <c r="RDU2" s="99"/>
      <c r="RDV2" s="100"/>
      <c r="RDW2" s="99"/>
      <c r="RDX2" s="100"/>
      <c r="RDY2" s="99"/>
      <c r="RDZ2" s="100"/>
      <c r="REA2" s="99"/>
      <c r="REB2" s="100"/>
      <c r="REC2" s="99"/>
      <c r="RED2" s="100"/>
      <c r="REE2" s="99"/>
      <c r="REF2" s="100"/>
      <c r="REG2" s="99"/>
      <c r="REH2" s="100"/>
      <c r="REI2" s="99"/>
      <c r="REJ2" s="100"/>
      <c r="REK2" s="99"/>
      <c r="REL2" s="100"/>
      <c r="REM2" s="99"/>
      <c r="REN2" s="100"/>
      <c r="REO2" s="99"/>
      <c r="REP2" s="100"/>
      <c r="REQ2" s="99"/>
      <c r="RER2" s="100"/>
      <c r="RES2" s="99"/>
      <c r="RET2" s="100"/>
      <c r="REU2" s="99"/>
      <c r="REV2" s="100"/>
      <c r="REW2" s="99"/>
      <c r="REX2" s="100"/>
      <c r="REY2" s="99"/>
      <c r="REZ2" s="100"/>
      <c r="RFA2" s="99"/>
      <c r="RFB2" s="100"/>
      <c r="RFC2" s="99"/>
      <c r="RFD2" s="100"/>
      <c r="RFE2" s="99"/>
      <c r="RFF2" s="100"/>
      <c r="RFG2" s="99"/>
      <c r="RFH2" s="100"/>
      <c r="RFI2" s="99"/>
      <c r="RFJ2" s="100"/>
      <c r="RFK2" s="99"/>
      <c r="RFL2" s="100"/>
      <c r="RFM2" s="99"/>
      <c r="RFN2" s="100"/>
      <c r="RFO2" s="99"/>
      <c r="RFP2" s="100"/>
      <c r="RFQ2" s="99"/>
      <c r="RFR2" s="100"/>
      <c r="RFS2" s="99"/>
      <c r="RFT2" s="100"/>
      <c r="RFU2" s="99"/>
      <c r="RFV2" s="100"/>
      <c r="RFW2" s="99"/>
      <c r="RFX2" s="100"/>
      <c r="RFY2" s="99"/>
      <c r="RFZ2" s="100"/>
      <c r="RGA2" s="99"/>
      <c r="RGB2" s="100"/>
      <c r="RGC2" s="99"/>
      <c r="RGD2" s="100"/>
      <c r="RGE2" s="99"/>
      <c r="RGF2" s="100"/>
      <c r="RGG2" s="99"/>
      <c r="RGH2" s="100"/>
      <c r="RGI2" s="99"/>
      <c r="RGJ2" s="100"/>
      <c r="RGK2" s="99"/>
      <c r="RGL2" s="100"/>
      <c r="RGM2" s="99"/>
      <c r="RGN2" s="100"/>
      <c r="RGO2" s="99"/>
      <c r="RGP2" s="100"/>
      <c r="RGQ2" s="99"/>
      <c r="RGR2" s="100"/>
      <c r="RGS2" s="99"/>
      <c r="RGT2" s="100"/>
      <c r="RGU2" s="99"/>
      <c r="RGV2" s="100"/>
      <c r="RGW2" s="99"/>
      <c r="RGX2" s="100"/>
      <c r="RGY2" s="99"/>
      <c r="RGZ2" s="100"/>
      <c r="RHA2" s="99"/>
      <c r="RHB2" s="100"/>
      <c r="RHC2" s="99"/>
      <c r="RHD2" s="100"/>
      <c r="RHE2" s="99"/>
      <c r="RHF2" s="100"/>
      <c r="RHG2" s="99"/>
      <c r="RHH2" s="100"/>
      <c r="RHI2" s="99"/>
      <c r="RHJ2" s="100"/>
      <c r="RHK2" s="99"/>
      <c r="RHL2" s="100"/>
      <c r="RHM2" s="99"/>
      <c r="RHN2" s="100"/>
      <c r="RHO2" s="99"/>
      <c r="RHP2" s="100"/>
      <c r="RHQ2" s="99"/>
      <c r="RHR2" s="100"/>
      <c r="RHS2" s="99"/>
      <c r="RHT2" s="100"/>
      <c r="RHU2" s="99"/>
      <c r="RHV2" s="100"/>
      <c r="RHW2" s="99"/>
      <c r="RHX2" s="100"/>
      <c r="RHY2" s="99"/>
      <c r="RHZ2" s="100"/>
      <c r="RIA2" s="99"/>
      <c r="RIB2" s="100"/>
      <c r="RIC2" s="99"/>
      <c r="RID2" s="100"/>
      <c r="RIE2" s="99"/>
      <c r="RIF2" s="100"/>
      <c r="RIG2" s="99"/>
      <c r="RIH2" s="100"/>
      <c r="RII2" s="99"/>
      <c r="RIJ2" s="100"/>
      <c r="RIK2" s="99"/>
      <c r="RIL2" s="100"/>
      <c r="RIM2" s="99"/>
      <c r="RIN2" s="100"/>
      <c r="RIO2" s="99"/>
      <c r="RIP2" s="100"/>
      <c r="RIQ2" s="99"/>
      <c r="RIR2" s="100"/>
      <c r="RIS2" s="99"/>
      <c r="RIT2" s="100"/>
      <c r="RIU2" s="99"/>
      <c r="RIV2" s="100"/>
      <c r="RIW2" s="99"/>
      <c r="RIX2" s="100"/>
      <c r="RIY2" s="99"/>
      <c r="RIZ2" s="100"/>
      <c r="RJA2" s="99"/>
      <c r="RJB2" s="100"/>
      <c r="RJC2" s="99"/>
      <c r="RJD2" s="100"/>
      <c r="RJE2" s="99"/>
      <c r="RJF2" s="100"/>
      <c r="RJG2" s="99"/>
      <c r="RJH2" s="100"/>
      <c r="RJI2" s="99"/>
      <c r="RJJ2" s="100"/>
      <c r="RJK2" s="99"/>
      <c r="RJL2" s="100"/>
      <c r="RJM2" s="99"/>
      <c r="RJN2" s="100"/>
      <c r="RJO2" s="99"/>
      <c r="RJP2" s="100"/>
      <c r="RJQ2" s="99"/>
      <c r="RJR2" s="100"/>
      <c r="RJS2" s="99"/>
      <c r="RJT2" s="100"/>
      <c r="RJU2" s="99"/>
      <c r="RJV2" s="100"/>
      <c r="RJW2" s="99"/>
      <c r="RJX2" s="100"/>
      <c r="RJY2" s="99"/>
      <c r="RJZ2" s="100"/>
      <c r="RKA2" s="99"/>
      <c r="RKB2" s="100"/>
      <c r="RKC2" s="99"/>
      <c r="RKD2" s="100"/>
      <c r="RKE2" s="99"/>
      <c r="RKF2" s="100"/>
      <c r="RKG2" s="99"/>
      <c r="RKH2" s="100"/>
      <c r="RKI2" s="99"/>
      <c r="RKJ2" s="100"/>
      <c r="RKK2" s="99"/>
      <c r="RKL2" s="100"/>
      <c r="RKM2" s="99"/>
      <c r="RKN2" s="100"/>
      <c r="RKO2" s="99"/>
      <c r="RKP2" s="100"/>
      <c r="RKQ2" s="99"/>
      <c r="RKR2" s="100"/>
      <c r="RKS2" s="99"/>
      <c r="RKT2" s="100"/>
      <c r="RKU2" s="99"/>
      <c r="RKV2" s="100"/>
      <c r="RKW2" s="99"/>
      <c r="RKX2" s="100"/>
      <c r="RKY2" s="99"/>
      <c r="RKZ2" s="100"/>
      <c r="RLA2" s="99"/>
      <c r="RLB2" s="100"/>
      <c r="RLC2" s="99"/>
      <c r="RLD2" s="100"/>
      <c r="RLE2" s="99"/>
      <c r="RLF2" s="100"/>
      <c r="RLG2" s="99"/>
      <c r="RLH2" s="100"/>
      <c r="RLI2" s="99"/>
      <c r="RLJ2" s="100"/>
      <c r="RLK2" s="99"/>
      <c r="RLL2" s="100"/>
      <c r="RLM2" s="99"/>
      <c r="RLN2" s="100"/>
      <c r="RLO2" s="99"/>
      <c r="RLP2" s="100"/>
      <c r="RLQ2" s="99"/>
      <c r="RLR2" s="100"/>
      <c r="RLS2" s="99"/>
      <c r="RLT2" s="100"/>
      <c r="RLU2" s="99"/>
      <c r="RLV2" s="100"/>
      <c r="RLW2" s="99"/>
      <c r="RLX2" s="100"/>
      <c r="RLY2" s="99"/>
      <c r="RLZ2" s="100"/>
      <c r="RMA2" s="99"/>
      <c r="RMB2" s="100"/>
      <c r="RMC2" s="99"/>
      <c r="RMD2" s="100"/>
      <c r="RME2" s="99"/>
      <c r="RMF2" s="100"/>
      <c r="RMG2" s="99"/>
      <c r="RMH2" s="100"/>
      <c r="RMI2" s="99"/>
      <c r="RMJ2" s="100"/>
      <c r="RMK2" s="99"/>
      <c r="RML2" s="100"/>
      <c r="RMM2" s="99"/>
      <c r="RMN2" s="100"/>
      <c r="RMO2" s="99"/>
      <c r="RMP2" s="100"/>
      <c r="RMQ2" s="99"/>
      <c r="RMR2" s="100"/>
      <c r="RMS2" s="99"/>
      <c r="RMT2" s="100"/>
      <c r="RMU2" s="99"/>
      <c r="RMV2" s="100"/>
      <c r="RMW2" s="99"/>
      <c r="RMX2" s="100"/>
      <c r="RMY2" s="99"/>
      <c r="RMZ2" s="100"/>
      <c r="RNA2" s="99"/>
      <c r="RNB2" s="100"/>
      <c r="RNC2" s="99"/>
      <c r="RND2" s="100"/>
      <c r="RNE2" s="99"/>
      <c r="RNF2" s="100"/>
      <c r="RNG2" s="99"/>
      <c r="RNH2" s="100"/>
      <c r="RNI2" s="99"/>
      <c r="RNJ2" s="100"/>
      <c r="RNK2" s="99"/>
      <c r="RNL2" s="100"/>
      <c r="RNM2" s="99"/>
      <c r="RNN2" s="100"/>
      <c r="RNO2" s="99"/>
      <c r="RNP2" s="100"/>
      <c r="RNQ2" s="99"/>
      <c r="RNR2" s="100"/>
      <c r="RNS2" s="99"/>
      <c r="RNT2" s="100"/>
      <c r="RNU2" s="99"/>
      <c r="RNV2" s="100"/>
      <c r="RNW2" s="99"/>
      <c r="RNX2" s="100"/>
      <c r="RNY2" s="99"/>
      <c r="RNZ2" s="100"/>
      <c r="ROA2" s="99"/>
      <c r="ROB2" s="100"/>
      <c r="ROC2" s="99"/>
      <c r="ROD2" s="100"/>
      <c r="ROE2" s="99"/>
      <c r="ROF2" s="100"/>
      <c r="ROG2" s="99"/>
      <c r="ROH2" s="100"/>
      <c r="ROI2" s="99"/>
      <c r="ROJ2" s="100"/>
      <c r="ROK2" s="99"/>
      <c r="ROL2" s="100"/>
      <c r="ROM2" s="99"/>
      <c r="RON2" s="100"/>
      <c r="ROO2" s="99"/>
      <c r="ROP2" s="100"/>
      <c r="ROQ2" s="99"/>
      <c r="ROR2" s="100"/>
      <c r="ROS2" s="99"/>
      <c r="ROT2" s="100"/>
      <c r="ROU2" s="99"/>
      <c r="ROV2" s="100"/>
      <c r="ROW2" s="99"/>
      <c r="ROX2" s="100"/>
      <c r="ROY2" s="99"/>
      <c r="ROZ2" s="100"/>
      <c r="RPA2" s="99"/>
      <c r="RPB2" s="100"/>
      <c r="RPC2" s="99"/>
      <c r="RPD2" s="100"/>
      <c r="RPE2" s="99"/>
      <c r="RPF2" s="100"/>
      <c r="RPG2" s="99"/>
      <c r="RPH2" s="100"/>
      <c r="RPI2" s="99"/>
      <c r="RPJ2" s="100"/>
      <c r="RPK2" s="99"/>
      <c r="RPL2" s="100"/>
      <c r="RPM2" s="99"/>
      <c r="RPN2" s="100"/>
      <c r="RPO2" s="99"/>
      <c r="RPP2" s="100"/>
      <c r="RPQ2" s="99"/>
      <c r="RPR2" s="100"/>
      <c r="RPS2" s="99"/>
      <c r="RPT2" s="100"/>
      <c r="RPU2" s="99"/>
      <c r="RPV2" s="100"/>
      <c r="RPW2" s="99"/>
      <c r="RPX2" s="100"/>
      <c r="RPY2" s="99"/>
      <c r="RPZ2" s="100"/>
      <c r="RQA2" s="99"/>
      <c r="RQB2" s="100"/>
      <c r="RQC2" s="99"/>
      <c r="RQD2" s="100"/>
      <c r="RQE2" s="99"/>
      <c r="RQF2" s="100"/>
      <c r="RQG2" s="99"/>
      <c r="RQH2" s="100"/>
      <c r="RQI2" s="99"/>
      <c r="RQJ2" s="100"/>
      <c r="RQK2" s="99"/>
      <c r="RQL2" s="100"/>
      <c r="RQM2" s="99"/>
      <c r="RQN2" s="100"/>
      <c r="RQO2" s="99"/>
      <c r="RQP2" s="100"/>
      <c r="RQQ2" s="99"/>
      <c r="RQR2" s="100"/>
      <c r="RQS2" s="99"/>
      <c r="RQT2" s="100"/>
      <c r="RQU2" s="99"/>
      <c r="RQV2" s="100"/>
      <c r="RQW2" s="99"/>
      <c r="RQX2" s="100"/>
      <c r="RQY2" s="99"/>
      <c r="RQZ2" s="100"/>
      <c r="RRA2" s="99"/>
      <c r="RRB2" s="100"/>
      <c r="RRC2" s="99"/>
      <c r="RRD2" s="100"/>
      <c r="RRE2" s="99"/>
      <c r="RRF2" s="100"/>
      <c r="RRG2" s="99"/>
      <c r="RRH2" s="100"/>
      <c r="RRI2" s="99"/>
      <c r="RRJ2" s="100"/>
      <c r="RRK2" s="99"/>
      <c r="RRL2" s="100"/>
      <c r="RRM2" s="99"/>
      <c r="RRN2" s="100"/>
      <c r="RRO2" s="99"/>
      <c r="RRP2" s="100"/>
      <c r="RRQ2" s="99"/>
      <c r="RRR2" s="100"/>
      <c r="RRS2" s="99"/>
      <c r="RRT2" s="100"/>
      <c r="RRU2" s="99"/>
      <c r="RRV2" s="100"/>
      <c r="RRW2" s="99"/>
      <c r="RRX2" s="100"/>
      <c r="RRY2" s="99"/>
      <c r="RRZ2" s="100"/>
      <c r="RSA2" s="99"/>
      <c r="RSB2" s="100"/>
      <c r="RSC2" s="99"/>
      <c r="RSD2" s="100"/>
      <c r="RSE2" s="99"/>
      <c r="RSF2" s="100"/>
      <c r="RSG2" s="99"/>
      <c r="RSH2" s="100"/>
      <c r="RSI2" s="99"/>
      <c r="RSJ2" s="100"/>
      <c r="RSK2" s="99"/>
      <c r="RSL2" s="100"/>
      <c r="RSM2" s="99"/>
      <c r="RSN2" s="100"/>
      <c r="RSO2" s="99"/>
      <c r="RSP2" s="100"/>
      <c r="RSQ2" s="99"/>
      <c r="RSR2" s="100"/>
      <c r="RSS2" s="99"/>
      <c r="RST2" s="100"/>
      <c r="RSU2" s="99"/>
      <c r="RSV2" s="100"/>
      <c r="RSW2" s="99"/>
      <c r="RSX2" s="100"/>
      <c r="RSY2" s="99"/>
      <c r="RSZ2" s="100"/>
      <c r="RTA2" s="99"/>
      <c r="RTB2" s="100"/>
      <c r="RTC2" s="99"/>
      <c r="RTD2" s="100"/>
      <c r="RTE2" s="99"/>
      <c r="RTF2" s="100"/>
      <c r="RTG2" s="99"/>
      <c r="RTH2" s="100"/>
      <c r="RTI2" s="99"/>
      <c r="RTJ2" s="100"/>
      <c r="RTK2" s="99"/>
      <c r="RTL2" s="100"/>
      <c r="RTM2" s="99"/>
      <c r="RTN2" s="100"/>
      <c r="RTO2" s="99"/>
      <c r="RTP2" s="100"/>
      <c r="RTQ2" s="99"/>
      <c r="RTR2" s="100"/>
      <c r="RTS2" s="99"/>
      <c r="RTT2" s="100"/>
      <c r="RTU2" s="99"/>
      <c r="RTV2" s="100"/>
      <c r="RTW2" s="99"/>
      <c r="RTX2" s="100"/>
      <c r="RTY2" s="99"/>
      <c r="RTZ2" s="100"/>
      <c r="RUA2" s="99"/>
      <c r="RUB2" s="100"/>
      <c r="RUC2" s="99"/>
      <c r="RUD2" s="100"/>
      <c r="RUE2" s="99"/>
      <c r="RUF2" s="100"/>
      <c r="RUG2" s="99"/>
      <c r="RUH2" s="100"/>
      <c r="RUI2" s="99"/>
      <c r="RUJ2" s="100"/>
      <c r="RUK2" s="99"/>
      <c r="RUL2" s="100"/>
      <c r="RUM2" s="99"/>
      <c r="RUN2" s="100"/>
      <c r="RUO2" s="99"/>
      <c r="RUP2" s="100"/>
      <c r="RUQ2" s="99"/>
      <c r="RUR2" s="100"/>
      <c r="RUS2" s="99"/>
      <c r="RUT2" s="100"/>
      <c r="RUU2" s="99"/>
      <c r="RUV2" s="100"/>
      <c r="RUW2" s="99"/>
      <c r="RUX2" s="100"/>
      <c r="RUY2" s="99"/>
      <c r="RUZ2" s="100"/>
      <c r="RVA2" s="99"/>
      <c r="RVB2" s="100"/>
      <c r="RVC2" s="99"/>
      <c r="RVD2" s="100"/>
      <c r="RVE2" s="99"/>
      <c r="RVF2" s="100"/>
      <c r="RVG2" s="99"/>
      <c r="RVH2" s="100"/>
      <c r="RVI2" s="99"/>
      <c r="RVJ2" s="100"/>
      <c r="RVK2" s="99"/>
      <c r="RVL2" s="100"/>
      <c r="RVM2" s="99"/>
      <c r="RVN2" s="100"/>
      <c r="RVO2" s="99"/>
      <c r="RVP2" s="100"/>
      <c r="RVQ2" s="99"/>
      <c r="RVR2" s="100"/>
      <c r="RVS2" s="99"/>
      <c r="RVT2" s="100"/>
      <c r="RVU2" s="99"/>
      <c r="RVV2" s="100"/>
      <c r="RVW2" s="99"/>
      <c r="RVX2" s="100"/>
      <c r="RVY2" s="99"/>
      <c r="RVZ2" s="100"/>
      <c r="RWA2" s="99"/>
      <c r="RWB2" s="100"/>
      <c r="RWC2" s="99"/>
      <c r="RWD2" s="100"/>
      <c r="RWE2" s="99"/>
      <c r="RWF2" s="100"/>
      <c r="RWG2" s="99"/>
      <c r="RWH2" s="100"/>
      <c r="RWI2" s="99"/>
      <c r="RWJ2" s="100"/>
      <c r="RWK2" s="99"/>
      <c r="RWL2" s="100"/>
      <c r="RWM2" s="99"/>
      <c r="RWN2" s="100"/>
      <c r="RWO2" s="99"/>
      <c r="RWP2" s="100"/>
      <c r="RWQ2" s="99"/>
      <c r="RWR2" s="100"/>
      <c r="RWS2" s="99"/>
      <c r="RWT2" s="100"/>
      <c r="RWU2" s="99"/>
      <c r="RWV2" s="100"/>
      <c r="RWW2" s="99"/>
      <c r="RWX2" s="100"/>
      <c r="RWY2" s="99"/>
      <c r="RWZ2" s="100"/>
      <c r="RXA2" s="99"/>
      <c r="RXB2" s="100"/>
      <c r="RXC2" s="99"/>
      <c r="RXD2" s="100"/>
      <c r="RXE2" s="99"/>
      <c r="RXF2" s="100"/>
      <c r="RXG2" s="99"/>
      <c r="RXH2" s="100"/>
      <c r="RXI2" s="99"/>
      <c r="RXJ2" s="100"/>
      <c r="RXK2" s="99"/>
      <c r="RXL2" s="100"/>
      <c r="RXM2" s="99"/>
      <c r="RXN2" s="100"/>
      <c r="RXO2" s="99"/>
      <c r="RXP2" s="100"/>
      <c r="RXQ2" s="99"/>
      <c r="RXR2" s="100"/>
      <c r="RXS2" s="99"/>
      <c r="RXT2" s="100"/>
      <c r="RXU2" s="99"/>
      <c r="RXV2" s="100"/>
      <c r="RXW2" s="99"/>
      <c r="RXX2" s="100"/>
      <c r="RXY2" s="99"/>
      <c r="RXZ2" s="100"/>
      <c r="RYA2" s="99"/>
      <c r="RYB2" s="100"/>
      <c r="RYC2" s="99"/>
      <c r="RYD2" s="100"/>
      <c r="RYE2" s="99"/>
      <c r="RYF2" s="100"/>
      <c r="RYG2" s="99"/>
      <c r="RYH2" s="100"/>
      <c r="RYI2" s="99"/>
      <c r="RYJ2" s="100"/>
      <c r="RYK2" s="99"/>
      <c r="RYL2" s="100"/>
      <c r="RYM2" s="99"/>
      <c r="RYN2" s="100"/>
      <c r="RYO2" s="99"/>
      <c r="RYP2" s="100"/>
      <c r="RYQ2" s="99"/>
      <c r="RYR2" s="100"/>
      <c r="RYS2" s="99"/>
      <c r="RYT2" s="100"/>
      <c r="RYU2" s="99"/>
      <c r="RYV2" s="100"/>
      <c r="RYW2" s="99"/>
      <c r="RYX2" s="100"/>
      <c r="RYY2" s="99"/>
      <c r="RYZ2" s="100"/>
      <c r="RZA2" s="99"/>
      <c r="RZB2" s="100"/>
      <c r="RZC2" s="99"/>
      <c r="RZD2" s="100"/>
      <c r="RZE2" s="99"/>
      <c r="RZF2" s="100"/>
      <c r="RZG2" s="99"/>
      <c r="RZH2" s="100"/>
      <c r="RZI2" s="99"/>
      <c r="RZJ2" s="100"/>
      <c r="RZK2" s="99"/>
      <c r="RZL2" s="100"/>
      <c r="RZM2" s="99"/>
      <c r="RZN2" s="100"/>
      <c r="RZO2" s="99"/>
      <c r="RZP2" s="100"/>
      <c r="RZQ2" s="99"/>
      <c r="RZR2" s="100"/>
      <c r="RZS2" s="99"/>
      <c r="RZT2" s="100"/>
      <c r="RZU2" s="99"/>
      <c r="RZV2" s="100"/>
      <c r="RZW2" s="99"/>
      <c r="RZX2" s="100"/>
      <c r="RZY2" s="99"/>
      <c r="RZZ2" s="100"/>
      <c r="SAA2" s="99"/>
      <c r="SAB2" s="100"/>
      <c r="SAC2" s="99"/>
      <c r="SAD2" s="100"/>
      <c r="SAE2" s="99"/>
      <c r="SAF2" s="100"/>
      <c r="SAG2" s="99"/>
      <c r="SAH2" s="100"/>
      <c r="SAI2" s="99"/>
      <c r="SAJ2" s="100"/>
      <c r="SAK2" s="99"/>
      <c r="SAL2" s="100"/>
      <c r="SAM2" s="99"/>
      <c r="SAN2" s="100"/>
      <c r="SAO2" s="99"/>
      <c r="SAP2" s="100"/>
      <c r="SAQ2" s="99"/>
      <c r="SAR2" s="100"/>
      <c r="SAS2" s="99"/>
      <c r="SAT2" s="100"/>
      <c r="SAU2" s="99"/>
      <c r="SAV2" s="100"/>
      <c r="SAW2" s="99"/>
      <c r="SAX2" s="100"/>
      <c r="SAY2" s="99"/>
      <c r="SAZ2" s="100"/>
      <c r="SBA2" s="99"/>
      <c r="SBB2" s="100"/>
      <c r="SBC2" s="99"/>
      <c r="SBD2" s="100"/>
      <c r="SBE2" s="99"/>
      <c r="SBF2" s="100"/>
      <c r="SBG2" s="99"/>
      <c r="SBH2" s="100"/>
      <c r="SBI2" s="99"/>
      <c r="SBJ2" s="100"/>
      <c r="SBK2" s="99"/>
      <c r="SBL2" s="100"/>
      <c r="SBM2" s="99"/>
      <c r="SBN2" s="100"/>
      <c r="SBO2" s="99"/>
      <c r="SBP2" s="100"/>
      <c r="SBQ2" s="99"/>
      <c r="SBR2" s="100"/>
      <c r="SBS2" s="99"/>
      <c r="SBT2" s="100"/>
      <c r="SBU2" s="99"/>
      <c r="SBV2" s="100"/>
      <c r="SBW2" s="99"/>
      <c r="SBX2" s="100"/>
      <c r="SBY2" s="99"/>
      <c r="SBZ2" s="100"/>
      <c r="SCA2" s="99"/>
      <c r="SCB2" s="100"/>
      <c r="SCC2" s="99"/>
      <c r="SCD2" s="100"/>
      <c r="SCE2" s="99"/>
      <c r="SCF2" s="100"/>
      <c r="SCG2" s="99"/>
      <c r="SCH2" s="100"/>
      <c r="SCI2" s="99"/>
      <c r="SCJ2" s="100"/>
      <c r="SCK2" s="99"/>
      <c r="SCL2" s="100"/>
      <c r="SCM2" s="99"/>
      <c r="SCN2" s="100"/>
      <c r="SCO2" s="99"/>
      <c r="SCP2" s="100"/>
      <c r="SCQ2" s="99"/>
      <c r="SCR2" s="100"/>
      <c r="SCS2" s="99"/>
      <c r="SCT2" s="100"/>
      <c r="SCU2" s="99"/>
      <c r="SCV2" s="100"/>
      <c r="SCW2" s="99"/>
      <c r="SCX2" s="100"/>
      <c r="SCY2" s="99"/>
      <c r="SCZ2" s="100"/>
      <c r="SDA2" s="99"/>
      <c r="SDB2" s="100"/>
      <c r="SDC2" s="99"/>
      <c r="SDD2" s="100"/>
      <c r="SDE2" s="99"/>
      <c r="SDF2" s="100"/>
      <c r="SDG2" s="99"/>
      <c r="SDH2" s="100"/>
      <c r="SDI2" s="99"/>
      <c r="SDJ2" s="100"/>
      <c r="SDK2" s="99"/>
      <c r="SDL2" s="100"/>
      <c r="SDM2" s="99"/>
      <c r="SDN2" s="100"/>
      <c r="SDO2" s="99"/>
      <c r="SDP2" s="100"/>
      <c r="SDQ2" s="99"/>
      <c r="SDR2" s="100"/>
      <c r="SDS2" s="99"/>
      <c r="SDT2" s="100"/>
      <c r="SDU2" s="99"/>
      <c r="SDV2" s="100"/>
      <c r="SDW2" s="99"/>
      <c r="SDX2" s="100"/>
      <c r="SDY2" s="99"/>
      <c r="SDZ2" s="100"/>
      <c r="SEA2" s="99"/>
      <c r="SEB2" s="100"/>
      <c r="SEC2" s="99"/>
      <c r="SED2" s="100"/>
      <c r="SEE2" s="99"/>
      <c r="SEF2" s="100"/>
      <c r="SEG2" s="99"/>
      <c r="SEH2" s="100"/>
      <c r="SEI2" s="99"/>
      <c r="SEJ2" s="100"/>
      <c r="SEK2" s="99"/>
      <c r="SEL2" s="100"/>
      <c r="SEM2" s="99"/>
      <c r="SEN2" s="100"/>
      <c r="SEO2" s="99"/>
      <c r="SEP2" s="100"/>
      <c r="SEQ2" s="99"/>
      <c r="SER2" s="100"/>
      <c r="SES2" s="99"/>
      <c r="SET2" s="100"/>
      <c r="SEU2" s="99"/>
      <c r="SEV2" s="100"/>
      <c r="SEW2" s="99"/>
      <c r="SEX2" s="100"/>
      <c r="SEY2" s="99"/>
      <c r="SEZ2" s="100"/>
      <c r="SFA2" s="99"/>
      <c r="SFB2" s="100"/>
      <c r="SFC2" s="99"/>
      <c r="SFD2" s="100"/>
      <c r="SFE2" s="99"/>
      <c r="SFF2" s="100"/>
      <c r="SFG2" s="99"/>
      <c r="SFH2" s="100"/>
      <c r="SFI2" s="99"/>
      <c r="SFJ2" s="100"/>
      <c r="SFK2" s="99"/>
      <c r="SFL2" s="100"/>
      <c r="SFM2" s="99"/>
      <c r="SFN2" s="100"/>
      <c r="SFO2" s="99"/>
      <c r="SFP2" s="100"/>
      <c r="SFQ2" s="99"/>
      <c r="SFR2" s="100"/>
      <c r="SFS2" s="99"/>
      <c r="SFT2" s="100"/>
      <c r="SFU2" s="99"/>
      <c r="SFV2" s="100"/>
      <c r="SFW2" s="99"/>
      <c r="SFX2" s="100"/>
      <c r="SFY2" s="99"/>
      <c r="SFZ2" s="100"/>
      <c r="SGA2" s="99"/>
      <c r="SGB2" s="100"/>
      <c r="SGC2" s="99"/>
      <c r="SGD2" s="100"/>
      <c r="SGE2" s="99"/>
      <c r="SGF2" s="100"/>
      <c r="SGG2" s="99"/>
      <c r="SGH2" s="100"/>
      <c r="SGI2" s="99"/>
      <c r="SGJ2" s="100"/>
      <c r="SGK2" s="99"/>
      <c r="SGL2" s="100"/>
      <c r="SGM2" s="99"/>
      <c r="SGN2" s="100"/>
      <c r="SGO2" s="99"/>
      <c r="SGP2" s="100"/>
      <c r="SGQ2" s="99"/>
      <c r="SGR2" s="100"/>
      <c r="SGS2" s="99"/>
      <c r="SGT2" s="100"/>
      <c r="SGU2" s="99"/>
      <c r="SGV2" s="100"/>
      <c r="SGW2" s="99"/>
      <c r="SGX2" s="100"/>
      <c r="SGY2" s="99"/>
      <c r="SGZ2" s="100"/>
      <c r="SHA2" s="99"/>
      <c r="SHB2" s="100"/>
      <c r="SHC2" s="99"/>
      <c r="SHD2" s="100"/>
      <c r="SHE2" s="99"/>
      <c r="SHF2" s="100"/>
      <c r="SHG2" s="99"/>
      <c r="SHH2" s="100"/>
      <c r="SHI2" s="99"/>
      <c r="SHJ2" s="100"/>
      <c r="SHK2" s="99"/>
      <c r="SHL2" s="100"/>
      <c r="SHM2" s="99"/>
      <c r="SHN2" s="100"/>
      <c r="SHO2" s="99"/>
      <c r="SHP2" s="100"/>
      <c r="SHQ2" s="99"/>
      <c r="SHR2" s="100"/>
      <c r="SHS2" s="99"/>
      <c r="SHT2" s="100"/>
      <c r="SHU2" s="99"/>
      <c r="SHV2" s="100"/>
      <c r="SHW2" s="99"/>
      <c r="SHX2" s="100"/>
      <c r="SHY2" s="99"/>
      <c r="SHZ2" s="100"/>
      <c r="SIA2" s="99"/>
      <c r="SIB2" s="100"/>
      <c r="SIC2" s="99"/>
      <c r="SID2" s="100"/>
      <c r="SIE2" s="99"/>
      <c r="SIF2" s="100"/>
      <c r="SIG2" s="99"/>
      <c r="SIH2" s="100"/>
      <c r="SII2" s="99"/>
      <c r="SIJ2" s="100"/>
      <c r="SIK2" s="99"/>
      <c r="SIL2" s="100"/>
      <c r="SIM2" s="99"/>
      <c r="SIN2" s="100"/>
      <c r="SIO2" s="99"/>
      <c r="SIP2" s="100"/>
      <c r="SIQ2" s="99"/>
      <c r="SIR2" s="100"/>
      <c r="SIS2" s="99"/>
      <c r="SIT2" s="100"/>
      <c r="SIU2" s="99"/>
      <c r="SIV2" s="100"/>
      <c r="SIW2" s="99"/>
      <c r="SIX2" s="100"/>
      <c r="SIY2" s="99"/>
      <c r="SIZ2" s="100"/>
      <c r="SJA2" s="99"/>
      <c r="SJB2" s="100"/>
      <c r="SJC2" s="99"/>
      <c r="SJD2" s="100"/>
      <c r="SJE2" s="99"/>
      <c r="SJF2" s="100"/>
      <c r="SJG2" s="99"/>
      <c r="SJH2" s="100"/>
      <c r="SJI2" s="99"/>
      <c r="SJJ2" s="100"/>
      <c r="SJK2" s="99"/>
      <c r="SJL2" s="100"/>
      <c r="SJM2" s="99"/>
      <c r="SJN2" s="100"/>
      <c r="SJO2" s="99"/>
      <c r="SJP2" s="100"/>
      <c r="SJQ2" s="99"/>
      <c r="SJR2" s="100"/>
      <c r="SJS2" s="99"/>
      <c r="SJT2" s="100"/>
      <c r="SJU2" s="99"/>
      <c r="SJV2" s="100"/>
      <c r="SJW2" s="99"/>
      <c r="SJX2" s="100"/>
      <c r="SJY2" s="99"/>
      <c r="SJZ2" s="100"/>
      <c r="SKA2" s="99"/>
      <c r="SKB2" s="100"/>
      <c r="SKC2" s="99"/>
      <c r="SKD2" s="100"/>
      <c r="SKE2" s="99"/>
      <c r="SKF2" s="100"/>
      <c r="SKG2" s="99"/>
      <c r="SKH2" s="100"/>
      <c r="SKI2" s="99"/>
      <c r="SKJ2" s="100"/>
      <c r="SKK2" s="99"/>
      <c r="SKL2" s="100"/>
      <c r="SKM2" s="99"/>
      <c r="SKN2" s="100"/>
      <c r="SKO2" s="99"/>
      <c r="SKP2" s="100"/>
      <c r="SKQ2" s="99"/>
      <c r="SKR2" s="100"/>
      <c r="SKS2" s="99"/>
      <c r="SKT2" s="100"/>
      <c r="SKU2" s="99"/>
      <c r="SKV2" s="100"/>
      <c r="SKW2" s="99"/>
      <c r="SKX2" s="100"/>
      <c r="SKY2" s="99"/>
      <c r="SKZ2" s="100"/>
      <c r="SLA2" s="99"/>
      <c r="SLB2" s="100"/>
      <c r="SLC2" s="99"/>
      <c r="SLD2" s="100"/>
      <c r="SLE2" s="99"/>
      <c r="SLF2" s="100"/>
      <c r="SLG2" s="99"/>
      <c r="SLH2" s="100"/>
      <c r="SLI2" s="99"/>
      <c r="SLJ2" s="100"/>
      <c r="SLK2" s="99"/>
      <c r="SLL2" s="100"/>
      <c r="SLM2" s="99"/>
      <c r="SLN2" s="100"/>
      <c r="SLO2" s="99"/>
      <c r="SLP2" s="100"/>
      <c r="SLQ2" s="99"/>
      <c r="SLR2" s="100"/>
      <c r="SLS2" s="99"/>
      <c r="SLT2" s="100"/>
      <c r="SLU2" s="99"/>
      <c r="SLV2" s="100"/>
      <c r="SLW2" s="99"/>
      <c r="SLX2" s="100"/>
      <c r="SLY2" s="99"/>
      <c r="SLZ2" s="100"/>
      <c r="SMA2" s="99"/>
      <c r="SMB2" s="100"/>
      <c r="SMC2" s="99"/>
      <c r="SMD2" s="100"/>
      <c r="SME2" s="99"/>
      <c r="SMF2" s="100"/>
      <c r="SMG2" s="99"/>
      <c r="SMH2" s="100"/>
      <c r="SMI2" s="99"/>
      <c r="SMJ2" s="100"/>
      <c r="SMK2" s="99"/>
      <c r="SML2" s="100"/>
      <c r="SMM2" s="99"/>
      <c r="SMN2" s="100"/>
      <c r="SMO2" s="99"/>
      <c r="SMP2" s="100"/>
      <c r="SMQ2" s="99"/>
      <c r="SMR2" s="100"/>
      <c r="SMS2" s="99"/>
      <c r="SMT2" s="100"/>
      <c r="SMU2" s="99"/>
      <c r="SMV2" s="100"/>
      <c r="SMW2" s="99"/>
      <c r="SMX2" s="100"/>
      <c r="SMY2" s="99"/>
      <c r="SMZ2" s="100"/>
      <c r="SNA2" s="99"/>
      <c r="SNB2" s="100"/>
      <c r="SNC2" s="99"/>
      <c r="SND2" s="100"/>
      <c r="SNE2" s="99"/>
      <c r="SNF2" s="100"/>
      <c r="SNG2" s="99"/>
      <c r="SNH2" s="100"/>
      <c r="SNI2" s="99"/>
      <c r="SNJ2" s="100"/>
      <c r="SNK2" s="99"/>
      <c r="SNL2" s="100"/>
      <c r="SNM2" s="99"/>
      <c r="SNN2" s="100"/>
      <c r="SNO2" s="99"/>
      <c r="SNP2" s="100"/>
      <c r="SNQ2" s="99"/>
      <c r="SNR2" s="100"/>
      <c r="SNS2" s="99"/>
      <c r="SNT2" s="100"/>
      <c r="SNU2" s="99"/>
      <c r="SNV2" s="100"/>
      <c r="SNW2" s="99"/>
      <c r="SNX2" s="100"/>
      <c r="SNY2" s="99"/>
      <c r="SNZ2" s="100"/>
      <c r="SOA2" s="99"/>
      <c r="SOB2" s="100"/>
      <c r="SOC2" s="99"/>
      <c r="SOD2" s="100"/>
      <c r="SOE2" s="99"/>
      <c r="SOF2" s="100"/>
      <c r="SOG2" s="99"/>
      <c r="SOH2" s="100"/>
      <c r="SOI2" s="99"/>
      <c r="SOJ2" s="100"/>
      <c r="SOK2" s="99"/>
      <c r="SOL2" s="100"/>
      <c r="SOM2" s="99"/>
      <c r="SON2" s="100"/>
      <c r="SOO2" s="99"/>
      <c r="SOP2" s="100"/>
      <c r="SOQ2" s="99"/>
      <c r="SOR2" s="100"/>
      <c r="SOS2" s="99"/>
      <c r="SOT2" s="100"/>
      <c r="SOU2" s="99"/>
      <c r="SOV2" s="100"/>
      <c r="SOW2" s="99"/>
      <c r="SOX2" s="100"/>
      <c r="SOY2" s="99"/>
      <c r="SOZ2" s="100"/>
      <c r="SPA2" s="99"/>
      <c r="SPB2" s="100"/>
      <c r="SPC2" s="99"/>
      <c r="SPD2" s="100"/>
      <c r="SPE2" s="99"/>
      <c r="SPF2" s="100"/>
      <c r="SPG2" s="99"/>
      <c r="SPH2" s="100"/>
      <c r="SPI2" s="99"/>
      <c r="SPJ2" s="100"/>
      <c r="SPK2" s="99"/>
      <c r="SPL2" s="100"/>
      <c r="SPM2" s="99"/>
      <c r="SPN2" s="100"/>
      <c r="SPO2" s="99"/>
      <c r="SPP2" s="100"/>
      <c r="SPQ2" s="99"/>
      <c r="SPR2" s="100"/>
      <c r="SPS2" s="99"/>
      <c r="SPT2" s="100"/>
      <c r="SPU2" s="99"/>
      <c r="SPV2" s="100"/>
      <c r="SPW2" s="99"/>
      <c r="SPX2" s="100"/>
      <c r="SPY2" s="99"/>
      <c r="SPZ2" s="100"/>
      <c r="SQA2" s="99"/>
      <c r="SQB2" s="100"/>
      <c r="SQC2" s="99"/>
      <c r="SQD2" s="100"/>
      <c r="SQE2" s="99"/>
      <c r="SQF2" s="100"/>
      <c r="SQG2" s="99"/>
      <c r="SQH2" s="100"/>
      <c r="SQI2" s="99"/>
      <c r="SQJ2" s="100"/>
      <c r="SQK2" s="99"/>
      <c r="SQL2" s="100"/>
      <c r="SQM2" s="99"/>
      <c r="SQN2" s="100"/>
      <c r="SQO2" s="99"/>
      <c r="SQP2" s="100"/>
      <c r="SQQ2" s="99"/>
      <c r="SQR2" s="100"/>
      <c r="SQS2" s="99"/>
      <c r="SQT2" s="100"/>
      <c r="SQU2" s="99"/>
      <c r="SQV2" s="100"/>
      <c r="SQW2" s="99"/>
      <c r="SQX2" s="100"/>
      <c r="SQY2" s="99"/>
      <c r="SQZ2" s="100"/>
      <c r="SRA2" s="99"/>
      <c r="SRB2" s="100"/>
      <c r="SRC2" s="99"/>
      <c r="SRD2" s="100"/>
      <c r="SRE2" s="99"/>
      <c r="SRF2" s="100"/>
      <c r="SRG2" s="99"/>
      <c r="SRH2" s="100"/>
      <c r="SRI2" s="99"/>
      <c r="SRJ2" s="100"/>
      <c r="SRK2" s="99"/>
      <c r="SRL2" s="100"/>
      <c r="SRM2" s="99"/>
      <c r="SRN2" s="100"/>
      <c r="SRO2" s="99"/>
      <c r="SRP2" s="100"/>
      <c r="SRQ2" s="99"/>
      <c r="SRR2" s="100"/>
      <c r="SRS2" s="99"/>
      <c r="SRT2" s="100"/>
      <c r="SRU2" s="99"/>
      <c r="SRV2" s="100"/>
      <c r="SRW2" s="99"/>
      <c r="SRX2" s="100"/>
      <c r="SRY2" s="99"/>
      <c r="SRZ2" s="100"/>
      <c r="SSA2" s="99"/>
      <c r="SSB2" s="100"/>
      <c r="SSC2" s="99"/>
      <c r="SSD2" s="100"/>
      <c r="SSE2" s="99"/>
      <c r="SSF2" s="100"/>
      <c r="SSG2" s="99"/>
      <c r="SSH2" s="100"/>
      <c r="SSI2" s="99"/>
      <c r="SSJ2" s="100"/>
      <c r="SSK2" s="99"/>
      <c r="SSL2" s="100"/>
      <c r="SSM2" s="99"/>
      <c r="SSN2" s="100"/>
      <c r="SSO2" s="99"/>
      <c r="SSP2" s="100"/>
      <c r="SSQ2" s="99"/>
      <c r="SSR2" s="100"/>
      <c r="SSS2" s="99"/>
      <c r="SST2" s="100"/>
      <c r="SSU2" s="99"/>
      <c r="SSV2" s="100"/>
      <c r="SSW2" s="99"/>
      <c r="SSX2" s="100"/>
      <c r="SSY2" s="99"/>
      <c r="SSZ2" s="100"/>
      <c r="STA2" s="99"/>
      <c r="STB2" s="100"/>
      <c r="STC2" s="99"/>
      <c r="STD2" s="100"/>
      <c r="STE2" s="99"/>
      <c r="STF2" s="100"/>
      <c r="STG2" s="99"/>
      <c r="STH2" s="100"/>
      <c r="STI2" s="99"/>
      <c r="STJ2" s="100"/>
      <c r="STK2" s="99"/>
      <c r="STL2" s="100"/>
      <c r="STM2" s="99"/>
      <c r="STN2" s="100"/>
      <c r="STO2" s="99"/>
      <c r="STP2" s="100"/>
      <c r="STQ2" s="99"/>
      <c r="STR2" s="100"/>
      <c r="STS2" s="99"/>
      <c r="STT2" s="100"/>
      <c r="STU2" s="99"/>
      <c r="STV2" s="100"/>
      <c r="STW2" s="99"/>
      <c r="STX2" s="100"/>
      <c r="STY2" s="99"/>
      <c r="STZ2" s="100"/>
      <c r="SUA2" s="99"/>
      <c r="SUB2" s="100"/>
      <c r="SUC2" s="99"/>
      <c r="SUD2" s="100"/>
      <c r="SUE2" s="99"/>
      <c r="SUF2" s="100"/>
      <c r="SUG2" s="99"/>
      <c r="SUH2" s="100"/>
      <c r="SUI2" s="99"/>
      <c r="SUJ2" s="100"/>
      <c r="SUK2" s="99"/>
      <c r="SUL2" s="100"/>
      <c r="SUM2" s="99"/>
      <c r="SUN2" s="100"/>
      <c r="SUO2" s="99"/>
      <c r="SUP2" s="100"/>
      <c r="SUQ2" s="99"/>
      <c r="SUR2" s="100"/>
      <c r="SUS2" s="99"/>
      <c r="SUT2" s="100"/>
      <c r="SUU2" s="99"/>
      <c r="SUV2" s="100"/>
      <c r="SUW2" s="99"/>
      <c r="SUX2" s="100"/>
      <c r="SUY2" s="99"/>
      <c r="SUZ2" s="100"/>
      <c r="SVA2" s="99"/>
      <c r="SVB2" s="100"/>
      <c r="SVC2" s="99"/>
      <c r="SVD2" s="100"/>
      <c r="SVE2" s="99"/>
      <c r="SVF2" s="100"/>
      <c r="SVG2" s="99"/>
      <c r="SVH2" s="100"/>
      <c r="SVI2" s="99"/>
      <c r="SVJ2" s="100"/>
      <c r="SVK2" s="99"/>
      <c r="SVL2" s="100"/>
      <c r="SVM2" s="99"/>
      <c r="SVN2" s="100"/>
      <c r="SVO2" s="99"/>
      <c r="SVP2" s="100"/>
      <c r="SVQ2" s="99"/>
      <c r="SVR2" s="100"/>
      <c r="SVS2" s="99"/>
      <c r="SVT2" s="100"/>
      <c r="SVU2" s="99"/>
      <c r="SVV2" s="100"/>
      <c r="SVW2" s="99"/>
      <c r="SVX2" s="100"/>
      <c r="SVY2" s="99"/>
      <c r="SVZ2" s="100"/>
      <c r="SWA2" s="99"/>
      <c r="SWB2" s="100"/>
      <c r="SWC2" s="99"/>
      <c r="SWD2" s="100"/>
      <c r="SWE2" s="99"/>
      <c r="SWF2" s="100"/>
      <c r="SWG2" s="99"/>
      <c r="SWH2" s="100"/>
      <c r="SWI2" s="99"/>
      <c r="SWJ2" s="100"/>
      <c r="SWK2" s="99"/>
      <c r="SWL2" s="100"/>
      <c r="SWM2" s="99"/>
      <c r="SWN2" s="100"/>
      <c r="SWO2" s="99"/>
      <c r="SWP2" s="100"/>
      <c r="SWQ2" s="99"/>
      <c r="SWR2" s="100"/>
      <c r="SWS2" s="99"/>
      <c r="SWT2" s="100"/>
      <c r="SWU2" s="99"/>
      <c r="SWV2" s="100"/>
      <c r="SWW2" s="99"/>
      <c r="SWX2" s="100"/>
      <c r="SWY2" s="99"/>
      <c r="SWZ2" s="100"/>
      <c r="SXA2" s="99"/>
      <c r="SXB2" s="100"/>
      <c r="SXC2" s="99"/>
      <c r="SXD2" s="100"/>
      <c r="SXE2" s="99"/>
      <c r="SXF2" s="100"/>
      <c r="SXG2" s="99"/>
      <c r="SXH2" s="100"/>
      <c r="SXI2" s="99"/>
      <c r="SXJ2" s="100"/>
      <c r="SXK2" s="99"/>
      <c r="SXL2" s="100"/>
      <c r="SXM2" s="99"/>
      <c r="SXN2" s="100"/>
      <c r="SXO2" s="99"/>
      <c r="SXP2" s="100"/>
      <c r="SXQ2" s="99"/>
      <c r="SXR2" s="100"/>
      <c r="SXS2" s="99"/>
      <c r="SXT2" s="100"/>
      <c r="SXU2" s="99"/>
      <c r="SXV2" s="100"/>
      <c r="SXW2" s="99"/>
      <c r="SXX2" s="100"/>
      <c r="SXY2" s="99"/>
      <c r="SXZ2" s="100"/>
      <c r="SYA2" s="99"/>
      <c r="SYB2" s="100"/>
      <c r="SYC2" s="99"/>
      <c r="SYD2" s="100"/>
      <c r="SYE2" s="99"/>
      <c r="SYF2" s="100"/>
      <c r="SYG2" s="99"/>
      <c r="SYH2" s="100"/>
      <c r="SYI2" s="99"/>
      <c r="SYJ2" s="100"/>
      <c r="SYK2" s="99"/>
      <c r="SYL2" s="100"/>
      <c r="SYM2" s="99"/>
      <c r="SYN2" s="100"/>
      <c r="SYO2" s="99"/>
      <c r="SYP2" s="100"/>
      <c r="SYQ2" s="99"/>
      <c r="SYR2" s="100"/>
      <c r="SYS2" s="99"/>
      <c r="SYT2" s="100"/>
      <c r="SYU2" s="99"/>
      <c r="SYV2" s="100"/>
      <c r="SYW2" s="99"/>
      <c r="SYX2" s="100"/>
      <c r="SYY2" s="99"/>
      <c r="SYZ2" s="100"/>
      <c r="SZA2" s="99"/>
      <c r="SZB2" s="100"/>
      <c r="SZC2" s="99"/>
      <c r="SZD2" s="100"/>
      <c r="SZE2" s="99"/>
      <c r="SZF2" s="100"/>
      <c r="SZG2" s="99"/>
      <c r="SZH2" s="100"/>
      <c r="SZI2" s="99"/>
      <c r="SZJ2" s="100"/>
      <c r="SZK2" s="99"/>
      <c r="SZL2" s="100"/>
      <c r="SZM2" s="99"/>
      <c r="SZN2" s="100"/>
      <c r="SZO2" s="99"/>
      <c r="SZP2" s="100"/>
      <c r="SZQ2" s="99"/>
      <c r="SZR2" s="100"/>
      <c r="SZS2" s="99"/>
      <c r="SZT2" s="100"/>
      <c r="SZU2" s="99"/>
      <c r="SZV2" s="100"/>
      <c r="SZW2" s="99"/>
      <c r="SZX2" s="100"/>
      <c r="SZY2" s="99"/>
      <c r="SZZ2" s="100"/>
      <c r="TAA2" s="99"/>
      <c r="TAB2" s="100"/>
      <c r="TAC2" s="99"/>
      <c r="TAD2" s="100"/>
      <c r="TAE2" s="99"/>
      <c r="TAF2" s="100"/>
      <c r="TAG2" s="99"/>
      <c r="TAH2" s="100"/>
      <c r="TAI2" s="99"/>
      <c r="TAJ2" s="100"/>
      <c r="TAK2" s="99"/>
      <c r="TAL2" s="100"/>
      <c r="TAM2" s="99"/>
      <c r="TAN2" s="100"/>
      <c r="TAO2" s="99"/>
      <c r="TAP2" s="100"/>
      <c r="TAQ2" s="99"/>
      <c r="TAR2" s="100"/>
      <c r="TAS2" s="99"/>
      <c r="TAT2" s="100"/>
      <c r="TAU2" s="99"/>
      <c r="TAV2" s="100"/>
      <c r="TAW2" s="99"/>
      <c r="TAX2" s="100"/>
      <c r="TAY2" s="99"/>
      <c r="TAZ2" s="100"/>
      <c r="TBA2" s="99"/>
      <c r="TBB2" s="100"/>
      <c r="TBC2" s="99"/>
      <c r="TBD2" s="100"/>
      <c r="TBE2" s="99"/>
      <c r="TBF2" s="100"/>
      <c r="TBG2" s="99"/>
      <c r="TBH2" s="100"/>
      <c r="TBI2" s="99"/>
      <c r="TBJ2" s="100"/>
      <c r="TBK2" s="99"/>
      <c r="TBL2" s="100"/>
      <c r="TBM2" s="99"/>
      <c r="TBN2" s="100"/>
      <c r="TBO2" s="99"/>
      <c r="TBP2" s="100"/>
      <c r="TBQ2" s="99"/>
      <c r="TBR2" s="100"/>
      <c r="TBS2" s="99"/>
      <c r="TBT2" s="100"/>
      <c r="TBU2" s="99"/>
      <c r="TBV2" s="100"/>
      <c r="TBW2" s="99"/>
      <c r="TBX2" s="100"/>
      <c r="TBY2" s="99"/>
      <c r="TBZ2" s="100"/>
      <c r="TCA2" s="99"/>
      <c r="TCB2" s="100"/>
      <c r="TCC2" s="99"/>
      <c r="TCD2" s="100"/>
      <c r="TCE2" s="99"/>
      <c r="TCF2" s="100"/>
      <c r="TCG2" s="99"/>
      <c r="TCH2" s="100"/>
      <c r="TCI2" s="99"/>
      <c r="TCJ2" s="100"/>
      <c r="TCK2" s="99"/>
      <c r="TCL2" s="100"/>
      <c r="TCM2" s="99"/>
      <c r="TCN2" s="100"/>
      <c r="TCO2" s="99"/>
      <c r="TCP2" s="100"/>
      <c r="TCQ2" s="99"/>
      <c r="TCR2" s="100"/>
      <c r="TCS2" s="99"/>
      <c r="TCT2" s="100"/>
      <c r="TCU2" s="99"/>
      <c r="TCV2" s="100"/>
      <c r="TCW2" s="99"/>
      <c r="TCX2" s="100"/>
      <c r="TCY2" s="99"/>
      <c r="TCZ2" s="100"/>
      <c r="TDA2" s="99"/>
      <c r="TDB2" s="100"/>
      <c r="TDC2" s="99"/>
      <c r="TDD2" s="100"/>
      <c r="TDE2" s="99"/>
      <c r="TDF2" s="100"/>
      <c r="TDG2" s="99"/>
      <c r="TDH2" s="100"/>
      <c r="TDI2" s="99"/>
      <c r="TDJ2" s="100"/>
      <c r="TDK2" s="99"/>
      <c r="TDL2" s="100"/>
      <c r="TDM2" s="99"/>
      <c r="TDN2" s="100"/>
      <c r="TDO2" s="99"/>
      <c r="TDP2" s="100"/>
      <c r="TDQ2" s="99"/>
      <c r="TDR2" s="100"/>
      <c r="TDS2" s="99"/>
      <c r="TDT2" s="100"/>
      <c r="TDU2" s="99"/>
      <c r="TDV2" s="100"/>
      <c r="TDW2" s="99"/>
      <c r="TDX2" s="100"/>
      <c r="TDY2" s="99"/>
      <c r="TDZ2" s="100"/>
      <c r="TEA2" s="99"/>
      <c r="TEB2" s="100"/>
      <c r="TEC2" s="99"/>
      <c r="TED2" s="100"/>
      <c r="TEE2" s="99"/>
      <c r="TEF2" s="100"/>
      <c r="TEG2" s="99"/>
      <c r="TEH2" s="100"/>
      <c r="TEI2" s="99"/>
      <c r="TEJ2" s="100"/>
      <c r="TEK2" s="99"/>
      <c r="TEL2" s="100"/>
      <c r="TEM2" s="99"/>
      <c r="TEN2" s="100"/>
      <c r="TEO2" s="99"/>
      <c r="TEP2" s="100"/>
      <c r="TEQ2" s="99"/>
      <c r="TER2" s="100"/>
      <c r="TES2" s="99"/>
      <c r="TET2" s="100"/>
      <c r="TEU2" s="99"/>
      <c r="TEV2" s="100"/>
      <c r="TEW2" s="99"/>
      <c r="TEX2" s="100"/>
      <c r="TEY2" s="99"/>
      <c r="TEZ2" s="100"/>
      <c r="TFA2" s="99"/>
      <c r="TFB2" s="100"/>
      <c r="TFC2" s="99"/>
      <c r="TFD2" s="100"/>
      <c r="TFE2" s="99"/>
      <c r="TFF2" s="100"/>
      <c r="TFG2" s="99"/>
      <c r="TFH2" s="100"/>
      <c r="TFI2" s="99"/>
      <c r="TFJ2" s="100"/>
      <c r="TFK2" s="99"/>
      <c r="TFL2" s="100"/>
      <c r="TFM2" s="99"/>
      <c r="TFN2" s="100"/>
      <c r="TFO2" s="99"/>
      <c r="TFP2" s="100"/>
      <c r="TFQ2" s="99"/>
      <c r="TFR2" s="100"/>
      <c r="TFS2" s="99"/>
      <c r="TFT2" s="100"/>
      <c r="TFU2" s="99"/>
      <c r="TFV2" s="100"/>
      <c r="TFW2" s="99"/>
      <c r="TFX2" s="100"/>
      <c r="TFY2" s="99"/>
      <c r="TFZ2" s="100"/>
      <c r="TGA2" s="99"/>
      <c r="TGB2" s="100"/>
      <c r="TGC2" s="99"/>
      <c r="TGD2" s="100"/>
      <c r="TGE2" s="99"/>
      <c r="TGF2" s="100"/>
      <c r="TGG2" s="99"/>
      <c r="TGH2" s="100"/>
      <c r="TGI2" s="99"/>
      <c r="TGJ2" s="100"/>
      <c r="TGK2" s="99"/>
      <c r="TGL2" s="100"/>
      <c r="TGM2" s="99"/>
      <c r="TGN2" s="100"/>
      <c r="TGO2" s="99"/>
      <c r="TGP2" s="100"/>
      <c r="TGQ2" s="99"/>
      <c r="TGR2" s="100"/>
      <c r="TGS2" s="99"/>
      <c r="TGT2" s="100"/>
      <c r="TGU2" s="99"/>
      <c r="TGV2" s="100"/>
      <c r="TGW2" s="99"/>
      <c r="TGX2" s="100"/>
      <c r="TGY2" s="99"/>
      <c r="TGZ2" s="100"/>
      <c r="THA2" s="99"/>
      <c r="THB2" s="100"/>
      <c r="THC2" s="99"/>
      <c r="THD2" s="100"/>
      <c r="THE2" s="99"/>
      <c r="THF2" s="100"/>
      <c r="THG2" s="99"/>
      <c r="THH2" s="100"/>
      <c r="THI2" s="99"/>
      <c r="THJ2" s="100"/>
      <c r="THK2" s="99"/>
      <c r="THL2" s="100"/>
      <c r="THM2" s="99"/>
      <c r="THN2" s="100"/>
      <c r="THO2" s="99"/>
      <c r="THP2" s="100"/>
      <c r="THQ2" s="99"/>
      <c r="THR2" s="100"/>
      <c r="THS2" s="99"/>
      <c r="THT2" s="100"/>
      <c r="THU2" s="99"/>
      <c r="THV2" s="100"/>
      <c r="THW2" s="99"/>
      <c r="THX2" s="100"/>
      <c r="THY2" s="99"/>
      <c r="THZ2" s="100"/>
      <c r="TIA2" s="99"/>
      <c r="TIB2" s="100"/>
      <c r="TIC2" s="99"/>
      <c r="TID2" s="100"/>
      <c r="TIE2" s="99"/>
      <c r="TIF2" s="100"/>
      <c r="TIG2" s="99"/>
      <c r="TIH2" s="100"/>
      <c r="TII2" s="99"/>
      <c r="TIJ2" s="100"/>
      <c r="TIK2" s="99"/>
      <c r="TIL2" s="100"/>
      <c r="TIM2" s="99"/>
      <c r="TIN2" s="100"/>
      <c r="TIO2" s="99"/>
      <c r="TIP2" s="100"/>
      <c r="TIQ2" s="99"/>
      <c r="TIR2" s="100"/>
      <c r="TIS2" s="99"/>
      <c r="TIT2" s="100"/>
      <c r="TIU2" s="99"/>
      <c r="TIV2" s="100"/>
      <c r="TIW2" s="99"/>
      <c r="TIX2" s="100"/>
      <c r="TIY2" s="99"/>
      <c r="TIZ2" s="100"/>
      <c r="TJA2" s="99"/>
      <c r="TJB2" s="100"/>
      <c r="TJC2" s="99"/>
      <c r="TJD2" s="100"/>
      <c r="TJE2" s="99"/>
      <c r="TJF2" s="100"/>
      <c r="TJG2" s="99"/>
      <c r="TJH2" s="100"/>
      <c r="TJI2" s="99"/>
      <c r="TJJ2" s="100"/>
      <c r="TJK2" s="99"/>
      <c r="TJL2" s="100"/>
      <c r="TJM2" s="99"/>
      <c r="TJN2" s="100"/>
      <c r="TJO2" s="99"/>
      <c r="TJP2" s="100"/>
      <c r="TJQ2" s="99"/>
      <c r="TJR2" s="100"/>
      <c r="TJS2" s="99"/>
      <c r="TJT2" s="100"/>
      <c r="TJU2" s="99"/>
      <c r="TJV2" s="100"/>
      <c r="TJW2" s="99"/>
      <c r="TJX2" s="100"/>
      <c r="TJY2" s="99"/>
      <c r="TJZ2" s="100"/>
      <c r="TKA2" s="99"/>
      <c r="TKB2" s="100"/>
      <c r="TKC2" s="99"/>
      <c r="TKD2" s="100"/>
      <c r="TKE2" s="99"/>
      <c r="TKF2" s="100"/>
      <c r="TKG2" s="99"/>
      <c r="TKH2" s="100"/>
      <c r="TKI2" s="99"/>
      <c r="TKJ2" s="100"/>
      <c r="TKK2" s="99"/>
      <c r="TKL2" s="100"/>
      <c r="TKM2" s="99"/>
      <c r="TKN2" s="100"/>
      <c r="TKO2" s="99"/>
      <c r="TKP2" s="100"/>
      <c r="TKQ2" s="99"/>
      <c r="TKR2" s="100"/>
      <c r="TKS2" s="99"/>
      <c r="TKT2" s="100"/>
      <c r="TKU2" s="99"/>
      <c r="TKV2" s="100"/>
      <c r="TKW2" s="99"/>
      <c r="TKX2" s="100"/>
      <c r="TKY2" s="99"/>
      <c r="TKZ2" s="100"/>
      <c r="TLA2" s="99"/>
      <c r="TLB2" s="100"/>
      <c r="TLC2" s="99"/>
      <c r="TLD2" s="100"/>
      <c r="TLE2" s="99"/>
      <c r="TLF2" s="100"/>
      <c r="TLG2" s="99"/>
      <c r="TLH2" s="100"/>
      <c r="TLI2" s="99"/>
      <c r="TLJ2" s="100"/>
      <c r="TLK2" s="99"/>
      <c r="TLL2" s="100"/>
      <c r="TLM2" s="99"/>
      <c r="TLN2" s="100"/>
      <c r="TLO2" s="99"/>
      <c r="TLP2" s="100"/>
      <c r="TLQ2" s="99"/>
      <c r="TLR2" s="100"/>
      <c r="TLS2" s="99"/>
      <c r="TLT2" s="100"/>
      <c r="TLU2" s="99"/>
      <c r="TLV2" s="100"/>
      <c r="TLW2" s="99"/>
      <c r="TLX2" s="100"/>
      <c r="TLY2" s="99"/>
      <c r="TLZ2" s="100"/>
      <c r="TMA2" s="99"/>
      <c r="TMB2" s="100"/>
      <c r="TMC2" s="99"/>
      <c r="TMD2" s="100"/>
      <c r="TME2" s="99"/>
      <c r="TMF2" s="100"/>
      <c r="TMG2" s="99"/>
      <c r="TMH2" s="100"/>
      <c r="TMI2" s="99"/>
      <c r="TMJ2" s="100"/>
      <c r="TMK2" s="99"/>
      <c r="TML2" s="100"/>
      <c r="TMM2" s="99"/>
      <c r="TMN2" s="100"/>
      <c r="TMO2" s="99"/>
      <c r="TMP2" s="100"/>
      <c r="TMQ2" s="99"/>
      <c r="TMR2" s="100"/>
      <c r="TMS2" s="99"/>
      <c r="TMT2" s="100"/>
      <c r="TMU2" s="99"/>
      <c r="TMV2" s="100"/>
      <c r="TMW2" s="99"/>
      <c r="TMX2" s="100"/>
      <c r="TMY2" s="99"/>
      <c r="TMZ2" s="100"/>
      <c r="TNA2" s="99"/>
      <c r="TNB2" s="100"/>
      <c r="TNC2" s="99"/>
      <c r="TND2" s="100"/>
      <c r="TNE2" s="99"/>
      <c r="TNF2" s="100"/>
      <c r="TNG2" s="99"/>
      <c r="TNH2" s="100"/>
      <c r="TNI2" s="99"/>
      <c r="TNJ2" s="100"/>
      <c r="TNK2" s="99"/>
      <c r="TNL2" s="100"/>
      <c r="TNM2" s="99"/>
      <c r="TNN2" s="100"/>
      <c r="TNO2" s="99"/>
      <c r="TNP2" s="100"/>
      <c r="TNQ2" s="99"/>
      <c r="TNR2" s="100"/>
      <c r="TNS2" s="99"/>
      <c r="TNT2" s="100"/>
      <c r="TNU2" s="99"/>
      <c r="TNV2" s="100"/>
      <c r="TNW2" s="99"/>
      <c r="TNX2" s="100"/>
      <c r="TNY2" s="99"/>
      <c r="TNZ2" s="100"/>
      <c r="TOA2" s="99"/>
      <c r="TOB2" s="100"/>
      <c r="TOC2" s="99"/>
      <c r="TOD2" s="100"/>
      <c r="TOE2" s="99"/>
      <c r="TOF2" s="100"/>
      <c r="TOG2" s="99"/>
      <c r="TOH2" s="100"/>
      <c r="TOI2" s="99"/>
      <c r="TOJ2" s="100"/>
      <c r="TOK2" s="99"/>
      <c r="TOL2" s="100"/>
      <c r="TOM2" s="99"/>
      <c r="TON2" s="100"/>
      <c r="TOO2" s="99"/>
      <c r="TOP2" s="100"/>
      <c r="TOQ2" s="99"/>
      <c r="TOR2" s="100"/>
      <c r="TOS2" s="99"/>
      <c r="TOT2" s="100"/>
      <c r="TOU2" s="99"/>
      <c r="TOV2" s="100"/>
      <c r="TOW2" s="99"/>
      <c r="TOX2" s="100"/>
      <c r="TOY2" s="99"/>
      <c r="TOZ2" s="100"/>
      <c r="TPA2" s="99"/>
      <c r="TPB2" s="100"/>
      <c r="TPC2" s="99"/>
      <c r="TPD2" s="100"/>
      <c r="TPE2" s="99"/>
      <c r="TPF2" s="100"/>
      <c r="TPG2" s="99"/>
      <c r="TPH2" s="100"/>
      <c r="TPI2" s="99"/>
      <c r="TPJ2" s="100"/>
      <c r="TPK2" s="99"/>
      <c r="TPL2" s="100"/>
      <c r="TPM2" s="99"/>
      <c r="TPN2" s="100"/>
      <c r="TPO2" s="99"/>
      <c r="TPP2" s="100"/>
      <c r="TPQ2" s="99"/>
      <c r="TPR2" s="100"/>
      <c r="TPS2" s="99"/>
      <c r="TPT2" s="100"/>
      <c r="TPU2" s="99"/>
      <c r="TPV2" s="100"/>
      <c r="TPW2" s="99"/>
      <c r="TPX2" s="100"/>
      <c r="TPY2" s="99"/>
      <c r="TPZ2" s="100"/>
      <c r="TQA2" s="99"/>
      <c r="TQB2" s="100"/>
      <c r="TQC2" s="99"/>
      <c r="TQD2" s="100"/>
      <c r="TQE2" s="99"/>
      <c r="TQF2" s="100"/>
      <c r="TQG2" s="99"/>
      <c r="TQH2" s="100"/>
      <c r="TQI2" s="99"/>
      <c r="TQJ2" s="100"/>
      <c r="TQK2" s="99"/>
      <c r="TQL2" s="100"/>
      <c r="TQM2" s="99"/>
      <c r="TQN2" s="100"/>
      <c r="TQO2" s="99"/>
      <c r="TQP2" s="100"/>
      <c r="TQQ2" s="99"/>
      <c r="TQR2" s="100"/>
      <c r="TQS2" s="99"/>
      <c r="TQT2" s="100"/>
      <c r="TQU2" s="99"/>
      <c r="TQV2" s="100"/>
      <c r="TQW2" s="99"/>
      <c r="TQX2" s="100"/>
      <c r="TQY2" s="99"/>
      <c r="TQZ2" s="100"/>
      <c r="TRA2" s="99"/>
      <c r="TRB2" s="100"/>
      <c r="TRC2" s="99"/>
      <c r="TRD2" s="100"/>
      <c r="TRE2" s="99"/>
      <c r="TRF2" s="100"/>
      <c r="TRG2" s="99"/>
      <c r="TRH2" s="100"/>
      <c r="TRI2" s="99"/>
      <c r="TRJ2" s="100"/>
      <c r="TRK2" s="99"/>
      <c r="TRL2" s="100"/>
      <c r="TRM2" s="99"/>
      <c r="TRN2" s="100"/>
      <c r="TRO2" s="99"/>
      <c r="TRP2" s="100"/>
      <c r="TRQ2" s="99"/>
      <c r="TRR2" s="100"/>
      <c r="TRS2" s="99"/>
      <c r="TRT2" s="100"/>
      <c r="TRU2" s="99"/>
      <c r="TRV2" s="100"/>
      <c r="TRW2" s="99"/>
      <c r="TRX2" s="100"/>
      <c r="TRY2" s="99"/>
      <c r="TRZ2" s="100"/>
      <c r="TSA2" s="99"/>
      <c r="TSB2" s="100"/>
      <c r="TSC2" s="99"/>
      <c r="TSD2" s="100"/>
      <c r="TSE2" s="99"/>
      <c r="TSF2" s="100"/>
      <c r="TSG2" s="99"/>
      <c r="TSH2" s="100"/>
      <c r="TSI2" s="99"/>
      <c r="TSJ2" s="100"/>
      <c r="TSK2" s="99"/>
      <c r="TSL2" s="100"/>
      <c r="TSM2" s="99"/>
      <c r="TSN2" s="100"/>
      <c r="TSO2" s="99"/>
      <c r="TSP2" s="100"/>
      <c r="TSQ2" s="99"/>
      <c r="TSR2" s="100"/>
      <c r="TSS2" s="99"/>
      <c r="TST2" s="100"/>
      <c r="TSU2" s="99"/>
      <c r="TSV2" s="100"/>
      <c r="TSW2" s="99"/>
      <c r="TSX2" s="100"/>
      <c r="TSY2" s="99"/>
      <c r="TSZ2" s="100"/>
      <c r="TTA2" s="99"/>
      <c r="TTB2" s="100"/>
      <c r="TTC2" s="99"/>
      <c r="TTD2" s="100"/>
      <c r="TTE2" s="99"/>
      <c r="TTF2" s="100"/>
      <c r="TTG2" s="99"/>
      <c r="TTH2" s="100"/>
      <c r="TTI2" s="99"/>
      <c r="TTJ2" s="100"/>
      <c r="TTK2" s="99"/>
      <c r="TTL2" s="100"/>
      <c r="TTM2" s="99"/>
      <c r="TTN2" s="100"/>
      <c r="TTO2" s="99"/>
      <c r="TTP2" s="100"/>
      <c r="TTQ2" s="99"/>
      <c r="TTR2" s="100"/>
      <c r="TTS2" s="99"/>
      <c r="TTT2" s="100"/>
      <c r="TTU2" s="99"/>
      <c r="TTV2" s="100"/>
      <c r="TTW2" s="99"/>
      <c r="TTX2" s="100"/>
      <c r="TTY2" s="99"/>
      <c r="TTZ2" s="100"/>
      <c r="TUA2" s="99"/>
      <c r="TUB2" s="100"/>
      <c r="TUC2" s="99"/>
      <c r="TUD2" s="100"/>
      <c r="TUE2" s="99"/>
      <c r="TUF2" s="100"/>
      <c r="TUG2" s="99"/>
      <c r="TUH2" s="100"/>
      <c r="TUI2" s="99"/>
      <c r="TUJ2" s="100"/>
      <c r="TUK2" s="99"/>
      <c r="TUL2" s="100"/>
      <c r="TUM2" s="99"/>
      <c r="TUN2" s="100"/>
      <c r="TUO2" s="99"/>
      <c r="TUP2" s="100"/>
      <c r="TUQ2" s="99"/>
      <c r="TUR2" s="100"/>
      <c r="TUS2" s="99"/>
      <c r="TUT2" s="100"/>
      <c r="TUU2" s="99"/>
      <c r="TUV2" s="100"/>
      <c r="TUW2" s="99"/>
      <c r="TUX2" s="100"/>
      <c r="TUY2" s="99"/>
      <c r="TUZ2" s="100"/>
      <c r="TVA2" s="99"/>
      <c r="TVB2" s="100"/>
      <c r="TVC2" s="99"/>
      <c r="TVD2" s="100"/>
      <c r="TVE2" s="99"/>
      <c r="TVF2" s="100"/>
      <c r="TVG2" s="99"/>
      <c r="TVH2" s="100"/>
      <c r="TVI2" s="99"/>
      <c r="TVJ2" s="100"/>
      <c r="TVK2" s="99"/>
      <c r="TVL2" s="100"/>
      <c r="TVM2" s="99"/>
      <c r="TVN2" s="100"/>
      <c r="TVO2" s="99"/>
      <c r="TVP2" s="100"/>
      <c r="TVQ2" s="99"/>
      <c r="TVR2" s="100"/>
      <c r="TVS2" s="99"/>
      <c r="TVT2" s="100"/>
      <c r="TVU2" s="99"/>
      <c r="TVV2" s="100"/>
      <c r="TVW2" s="99"/>
      <c r="TVX2" s="100"/>
      <c r="TVY2" s="99"/>
      <c r="TVZ2" s="100"/>
      <c r="TWA2" s="99"/>
      <c r="TWB2" s="100"/>
      <c r="TWC2" s="99"/>
      <c r="TWD2" s="100"/>
      <c r="TWE2" s="99"/>
      <c r="TWF2" s="100"/>
      <c r="TWG2" s="99"/>
      <c r="TWH2" s="100"/>
      <c r="TWI2" s="99"/>
      <c r="TWJ2" s="100"/>
      <c r="TWK2" s="99"/>
      <c r="TWL2" s="100"/>
      <c r="TWM2" s="99"/>
      <c r="TWN2" s="100"/>
      <c r="TWO2" s="99"/>
      <c r="TWP2" s="100"/>
      <c r="TWQ2" s="99"/>
      <c r="TWR2" s="100"/>
      <c r="TWS2" s="99"/>
      <c r="TWT2" s="100"/>
      <c r="TWU2" s="99"/>
      <c r="TWV2" s="100"/>
      <c r="TWW2" s="99"/>
      <c r="TWX2" s="100"/>
      <c r="TWY2" s="99"/>
      <c r="TWZ2" s="100"/>
      <c r="TXA2" s="99"/>
      <c r="TXB2" s="100"/>
      <c r="TXC2" s="99"/>
      <c r="TXD2" s="100"/>
      <c r="TXE2" s="99"/>
      <c r="TXF2" s="100"/>
      <c r="TXG2" s="99"/>
      <c r="TXH2" s="100"/>
      <c r="TXI2" s="99"/>
      <c r="TXJ2" s="100"/>
      <c r="TXK2" s="99"/>
      <c r="TXL2" s="100"/>
      <c r="TXM2" s="99"/>
      <c r="TXN2" s="100"/>
      <c r="TXO2" s="99"/>
      <c r="TXP2" s="100"/>
      <c r="TXQ2" s="99"/>
      <c r="TXR2" s="100"/>
      <c r="TXS2" s="99"/>
      <c r="TXT2" s="100"/>
      <c r="TXU2" s="99"/>
      <c r="TXV2" s="100"/>
      <c r="TXW2" s="99"/>
      <c r="TXX2" s="100"/>
      <c r="TXY2" s="99"/>
      <c r="TXZ2" s="100"/>
      <c r="TYA2" s="99"/>
      <c r="TYB2" s="100"/>
      <c r="TYC2" s="99"/>
      <c r="TYD2" s="100"/>
      <c r="TYE2" s="99"/>
      <c r="TYF2" s="100"/>
      <c r="TYG2" s="99"/>
      <c r="TYH2" s="100"/>
      <c r="TYI2" s="99"/>
      <c r="TYJ2" s="100"/>
      <c r="TYK2" s="99"/>
      <c r="TYL2" s="100"/>
      <c r="TYM2" s="99"/>
      <c r="TYN2" s="100"/>
      <c r="TYO2" s="99"/>
      <c r="TYP2" s="100"/>
      <c r="TYQ2" s="99"/>
      <c r="TYR2" s="100"/>
      <c r="TYS2" s="99"/>
      <c r="TYT2" s="100"/>
      <c r="TYU2" s="99"/>
      <c r="TYV2" s="100"/>
      <c r="TYW2" s="99"/>
      <c r="TYX2" s="100"/>
      <c r="TYY2" s="99"/>
      <c r="TYZ2" s="100"/>
      <c r="TZA2" s="99"/>
      <c r="TZB2" s="100"/>
      <c r="TZC2" s="99"/>
      <c r="TZD2" s="100"/>
      <c r="TZE2" s="99"/>
      <c r="TZF2" s="100"/>
      <c r="TZG2" s="99"/>
      <c r="TZH2" s="100"/>
      <c r="TZI2" s="99"/>
      <c r="TZJ2" s="100"/>
      <c r="TZK2" s="99"/>
      <c r="TZL2" s="100"/>
      <c r="TZM2" s="99"/>
      <c r="TZN2" s="100"/>
      <c r="TZO2" s="99"/>
      <c r="TZP2" s="100"/>
      <c r="TZQ2" s="99"/>
      <c r="TZR2" s="100"/>
      <c r="TZS2" s="99"/>
      <c r="TZT2" s="100"/>
      <c r="TZU2" s="99"/>
      <c r="TZV2" s="100"/>
      <c r="TZW2" s="99"/>
      <c r="TZX2" s="100"/>
      <c r="TZY2" s="99"/>
      <c r="TZZ2" s="100"/>
      <c r="UAA2" s="99"/>
      <c r="UAB2" s="100"/>
      <c r="UAC2" s="99"/>
      <c r="UAD2" s="100"/>
      <c r="UAE2" s="99"/>
      <c r="UAF2" s="100"/>
      <c r="UAG2" s="99"/>
      <c r="UAH2" s="100"/>
      <c r="UAI2" s="99"/>
      <c r="UAJ2" s="100"/>
      <c r="UAK2" s="99"/>
      <c r="UAL2" s="100"/>
      <c r="UAM2" s="99"/>
      <c r="UAN2" s="100"/>
      <c r="UAO2" s="99"/>
      <c r="UAP2" s="100"/>
      <c r="UAQ2" s="99"/>
      <c r="UAR2" s="100"/>
      <c r="UAS2" s="99"/>
      <c r="UAT2" s="100"/>
      <c r="UAU2" s="99"/>
      <c r="UAV2" s="100"/>
      <c r="UAW2" s="99"/>
      <c r="UAX2" s="100"/>
      <c r="UAY2" s="99"/>
      <c r="UAZ2" s="100"/>
      <c r="UBA2" s="99"/>
      <c r="UBB2" s="100"/>
      <c r="UBC2" s="99"/>
      <c r="UBD2" s="100"/>
      <c r="UBE2" s="99"/>
      <c r="UBF2" s="100"/>
      <c r="UBG2" s="99"/>
      <c r="UBH2" s="100"/>
      <c r="UBI2" s="99"/>
      <c r="UBJ2" s="100"/>
      <c r="UBK2" s="99"/>
      <c r="UBL2" s="100"/>
      <c r="UBM2" s="99"/>
      <c r="UBN2" s="100"/>
      <c r="UBO2" s="99"/>
      <c r="UBP2" s="100"/>
      <c r="UBQ2" s="99"/>
      <c r="UBR2" s="100"/>
      <c r="UBS2" s="99"/>
      <c r="UBT2" s="100"/>
      <c r="UBU2" s="99"/>
      <c r="UBV2" s="100"/>
      <c r="UBW2" s="99"/>
      <c r="UBX2" s="100"/>
      <c r="UBY2" s="99"/>
      <c r="UBZ2" s="100"/>
      <c r="UCA2" s="99"/>
      <c r="UCB2" s="100"/>
      <c r="UCC2" s="99"/>
      <c r="UCD2" s="100"/>
      <c r="UCE2" s="99"/>
      <c r="UCF2" s="100"/>
      <c r="UCG2" s="99"/>
      <c r="UCH2" s="100"/>
      <c r="UCI2" s="99"/>
      <c r="UCJ2" s="100"/>
      <c r="UCK2" s="99"/>
      <c r="UCL2" s="100"/>
      <c r="UCM2" s="99"/>
      <c r="UCN2" s="100"/>
      <c r="UCO2" s="99"/>
      <c r="UCP2" s="100"/>
      <c r="UCQ2" s="99"/>
      <c r="UCR2" s="100"/>
      <c r="UCS2" s="99"/>
      <c r="UCT2" s="100"/>
      <c r="UCU2" s="99"/>
      <c r="UCV2" s="100"/>
      <c r="UCW2" s="99"/>
      <c r="UCX2" s="100"/>
      <c r="UCY2" s="99"/>
      <c r="UCZ2" s="100"/>
      <c r="UDA2" s="99"/>
      <c r="UDB2" s="100"/>
      <c r="UDC2" s="99"/>
      <c r="UDD2" s="100"/>
      <c r="UDE2" s="99"/>
      <c r="UDF2" s="100"/>
      <c r="UDG2" s="99"/>
      <c r="UDH2" s="100"/>
      <c r="UDI2" s="99"/>
      <c r="UDJ2" s="100"/>
      <c r="UDK2" s="99"/>
      <c r="UDL2" s="100"/>
      <c r="UDM2" s="99"/>
      <c r="UDN2" s="100"/>
      <c r="UDO2" s="99"/>
      <c r="UDP2" s="100"/>
      <c r="UDQ2" s="99"/>
      <c r="UDR2" s="100"/>
      <c r="UDS2" s="99"/>
      <c r="UDT2" s="100"/>
      <c r="UDU2" s="99"/>
      <c r="UDV2" s="100"/>
      <c r="UDW2" s="99"/>
      <c r="UDX2" s="100"/>
      <c r="UDY2" s="99"/>
      <c r="UDZ2" s="100"/>
      <c r="UEA2" s="99"/>
      <c r="UEB2" s="100"/>
      <c r="UEC2" s="99"/>
      <c r="UED2" s="100"/>
      <c r="UEE2" s="99"/>
      <c r="UEF2" s="100"/>
      <c r="UEG2" s="99"/>
      <c r="UEH2" s="100"/>
      <c r="UEI2" s="99"/>
      <c r="UEJ2" s="100"/>
      <c r="UEK2" s="99"/>
      <c r="UEL2" s="100"/>
      <c r="UEM2" s="99"/>
      <c r="UEN2" s="100"/>
      <c r="UEO2" s="99"/>
      <c r="UEP2" s="100"/>
      <c r="UEQ2" s="99"/>
      <c r="UER2" s="100"/>
      <c r="UES2" s="99"/>
      <c r="UET2" s="100"/>
      <c r="UEU2" s="99"/>
      <c r="UEV2" s="100"/>
      <c r="UEW2" s="99"/>
      <c r="UEX2" s="100"/>
      <c r="UEY2" s="99"/>
      <c r="UEZ2" s="100"/>
      <c r="UFA2" s="99"/>
      <c r="UFB2" s="100"/>
      <c r="UFC2" s="99"/>
      <c r="UFD2" s="100"/>
      <c r="UFE2" s="99"/>
      <c r="UFF2" s="100"/>
      <c r="UFG2" s="99"/>
      <c r="UFH2" s="100"/>
      <c r="UFI2" s="99"/>
      <c r="UFJ2" s="100"/>
      <c r="UFK2" s="99"/>
      <c r="UFL2" s="100"/>
      <c r="UFM2" s="99"/>
      <c r="UFN2" s="100"/>
      <c r="UFO2" s="99"/>
      <c r="UFP2" s="100"/>
      <c r="UFQ2" s="99"/>
      <c r="UFR2" s="100"/>
      <c r="UFS2" s="99"/>
      <c r="UFT2" s="100"/>
      <c r="UFU2" s="99"/>
      <c r="UFV2" s="100"/>
      <c r="UFW2" s="99"/>
      <c r="UFX2" s="100"/>
      <c r="UFY2" s="99"/>
      <c r="UFZ2" s="100"/>
      <c r="UGA2" s="99"/>
      <c r="UGB2" s="100"/>
      <c r="UGC2" s="99"/>
      <c r="UGD2" s="100"/>
      <c r="UGE2" s="99"/>
      <c r="UGF2" s="100"/>
      <c r="UGG2" s="99"/>
      <c r="UGH2" s="100"/>
      <c r="UGI2" s="99"/>
      <c r="UGJ2" s="100"/>
      <c r="UGK2" s="99"/>
      <c r="UGL2" s="100"/>
      <c r="UGM2" s="99"/>
      <c r="UGN2" s="100"/>
      <c r="UGO2" s="99"/>
      <c r="UGP2" s="100"/>
      <c r="UGQ2" s="99"/>
      <c r="UGR2" s="100"/>
      <c r="UGS2" s="99"/>
      <c r="UGT2" s="100"/>
      <c r="UGU2" s="99"/>
      <c r="UGV2" s="100"/>
      <c r="UGW2" s="99"/>
      <c r="UGX2" s="100"/>
      <c r="UGY2" s="99"/>
      <c r="UGZ2" s="100"/>
      <c r="UHA2" s="99"/>
      <c r="UHB2" s="100"/>
      <c r="UHC2" s="99"/>
      <c r="UHD2" s="100"/>
      <c r="UHE2" s="99"/>
      <c r="UHF2" s="100"/>
      <c r="UHG2" s="99"/>
      <c r="UHH2" s="100"/>
      <c r="UHI2" s="99"/>
      <c r="UHJ2" s="100"/>
      <c r="UHK2" s="99"/>
      <c r="UHL2" s="100"/>
      <c r="UHM2" s="99"/>
      <c r="UHN2" s="100"/>
      <c r="UHO2" s="99"/>
      <c r="UHP2" s="100"/>
      <c r="UHQ2" s="99"/>
      <c r="UHR2" s="100"/>
      <c r="UHS2" s="99"/>
      <c r="UHT2" s="100"/>
      <c r="UHU2" s="99"/>
      <c r="UHV2" s="100"/>
      <c r="UHW2" s="99"/>
      <c r="UHX2" s="100"/>
      <c r="UHY2" s="99"/>
      <c r="UHZ2" s="100"/>
      <c r="UIA2" s="99"/>
      <c r="UIB2" s="100"/>
      <c r="UIC2" s="99"/>
      <c r="UID2" s="100"/>
      <c r="UIE2" s="99"/>
      <c r="UIF2" s="100"/>
      <c r="UIG2" s="99"/>
      <c r="UIH2" s="100"/>
      <c r="UII2" s="99"/>
      <c r="UIJ2" s="100"/>
      <c r="UIK2" s="99"/>
      <c r="UIL2" s="100"/>
      <c r="UIM2" s="99"/>
      <c r="UIN2" s="100"/>
      <c r="UIO2" s="99"/>
      <c r="UIP2" s="100"/>
      <c r="UIQ2" s="99"/>
      <c r="UIR2" s="100"/>
      <c r="UIS2" s="99"/>
      <c r="UIT2" s="100"/>
      <c r="UIU2" s="99"/>
      <c r="UIV2" s="100"/>
      <c r="UIW2" s="99"/>
      <c r="UIX2" s="100"/>
      <c r="UIY2" s="99"/>
      <c r="UIZ2" s="100"/>
      <c r="UJA2" s="99"/>
      <c r="UJB2" s="100"/>
      <c r="UJC2" s="99"/>
      <c r="UJD2" s="100"/>
      <c r="UJE2" s="99"/>
      <c r="UJF2" s="100"/>
      <c r="UJG2" s="99"/>
      <c r="UJH2" s="100"/>
      <c r="UJI2" s="99"/>
      <c r="UJJ2" s="100"/>
      <c r="UJK2" s="99"/>
      <c r="UJL2" s="100"/>
      <c r="UJM2" s="99"/>
      <c r="UJN2" s="100"/>
      <c r="UJO2" s="99"/>
      <c r="UJP2" s="100"/>
      <c r="UJQ2" s="99"/>
      <c r="UJR2" s="100"/>
      <c r="UJS2" s="99"/>
      <c r="UJT2" s="100"/>
      <c r="UJU2" s="99"/>
      <c r="UJV2" s="100"/>
      <c r="UJW2" s="99"/>
      <c r="UJX2" s="100"/>
      <c r="UJY2" s="99"/>
      <c r="UJZ2" s="100"/>
      <c r="UKA2" s="99"/>
      <c r="UKB2" s="100"/>
      <c r="UKC2" s="99"/>
      <c r="UKD2" s="100"/>
      <c r="UKE2" s="99"/>
      <c r="UKF2" s="100"/>
      <c r="UKG2" s="99"/>
      <c r="UKH2" s="100"/>
      <c r="UKI2" s="99"/>
      <c r="UKJ2" s="100"/>
      <c r="UKK2" s="99"/>
      <c r="UKL2" s="100"/>
      <c r="UKM2" s="99"/>
      <c r="UKN2" s="100"/>
      <c r="UKO2" s="99"/>
      <c r="UKP2" s="100"/>
      <c r="UKQ2" s="99"/>
      <c r="UKR2" s="100"/>
      <c r="UKS2" s="99"/>
      <c r="UKT2" s="100"/>
      <c r="UKU2" s="99"/>
      <c r="UKV2" s="100"/>
      <c r="UKW2" s="99"/>
      <c r="UKX2" s="100"/>
      <c r="UKY2" s="99"/>
      <c r="UKZ2" s="100"/>
      <c r="ULA2" s="99"/>
      <c r="ULB2" s="100"/>
      <c r="ULC2" s="99"/>
      <c r="ULD2" s="100"/>
      <c r="ULE2" s="99"/>
      <c r="ULF2" s="100"/>
      <c r="ULG2" s="99"/>
      <c r="ULH2" s="100"/>
      <c r="ULI2" s="99"/>
      <c r="ULJ2" s="100"/>
      <c r="ULK2" s="99"/>
      <c r="ULL2" s="100"/>
      <c r="ULM2" s="99"/>
      <c r="ULN2" s="100"/>
      <c r="ULO2" s="99"/>
      <c r="ULP2" s="100"/>
      <c r="ULQ2" s="99"/>
      <c r="ULR2" s="100"/>
      <c r="ULS2" s="99"/>
      <c r="ULT2" s="100"/>
      <c r="ULU2" s="99"/>
      <c r="ULV2" s="100"/>
      <c r="ULW2" s="99"/>
      <c r="ULX2" s="100"/>
      <c r="ULY2" s="99"/>
      <c r="ULZ2" s="100"/>
      <c r="UMA2" s="99"/>
      <c r="UMB2" s="100"/>
      <c r="UMC2" s="99"/>
      <c r="UMD2" s="100"/>
      <c r="UME2" s="99"/>
      <c r="UMF2" s="100"/>
      <c r="UMG2" s="99"/>
      <c r="UMH2" s="100"/>
      <c r="UMI2" s="99"/>
      <c r="UMJ2" s="100"/>
      <c r="UMK2" s="99"/>
      <c r="UML2" s="100"/>
      <c r="UMM2" s="99"/>
      <c r="UMN2" s="100"/>
      <c r="UMO2" s="99"/>
      <c r="UMP2" s="100"/>
      <c r="UMQ2" s="99"/>
      <c r="UMR2" s="100"/>
      <c r="UMS2" s="99"/>
      <c r="UMT2" s="100"/>
      <c r="UMU2" s="99"/>
      <c r="UMV2" s="100"/>
      <c r="UMW2" s="99"/>
      <c r="UMX2" s="100"/>
      <c r="UMY2" s="99"/>
      <c r="UMZ2" s="100"/>
      <c r="UNA2" s="99"/>
      <c r="UNB2" s="100"/>
      <c r="UNC2" s="99"/>
      <c r="UND2" s="100"/>
      <c r="UNE2" s="99"/>
      <c r="UNF2" s="100"/>
      <c r="UNG2" s="99"/>
      <c r="UNH2" s="100"/>
      <c r="UNI2" s="99"/>
      <c r="UNJ2" s="100"/>
      <c r="UNK2" s="99"/>
      <c r="UNL2" s="100"/>
      <c r="UNM2" s="99"/>
      <c r="UNN2" s="100"/>
      <c r="UNO2" s="99"/>
      <c r="UNP2" s="100"/>
      <c r="UNQ2" s="99"/>
      <c r="UNR2" s="100"/>
      <c r="UNS2" s="99"/>
      <c r="UNT2" s="100"/>
      <c r="UNU2" s="99"/>
      <c r="UNV2" s="100"/>
      <c r="UNW2" s="99"/>
      <c r="UNX2" s="100"/>
      <c r="UNY2" s="99"/>
      <c r="UNZ2" s="100"/>
      <c r="UOA2" s="99"/>
      <c r="UOB2" s="100"/>
      <c r="UOC2" s="99"/>
      <c r="UOD2" s="100"/>
      <c r="UOE2" s="99"/>
      <c r="UOF2" s="100"/>
      <c r="UOG2" s="99"/>
      <c r="UOH2" s="100"/>
      <c r="UOI2" s="99"/>
      <c r="UOJ2" s="100"/>
      <c r="UOK2" s="99"/>
      <c r="UOL2" s="100"/>
      <c r="UOM2" s="99"/>
      <c r="UON2" s="100"/>
      <c r="UOO2" s="99"/>
      <c r="UOP2" s="100"/>
      <c r="UOQ2" s="99"/>
      <c r="UOR2" s="100"/>
      <c r="UOS2" s="99"/>
      <c r="UOT2" s="100"/>
      <c r="UOU2" s="99"/>
      <c r="UOV2" s="100"/>
      <c r="UOW2" s="99"/>
      <c r="UOX2" s="100"/>
      <c r="UOY2" s="99"/>
      <c r="UOZ2" s="100"/>
      <c r="UPA2" s="99"/>
      <c r="UPB2" s="100"/>
      <c r="UPC2" s="99"/>
      <c r="UPD2" s="100"/>
      <c r="UPE2" s="99"/>
      <c r="UPF2" s="100"/>
      <c r="UPG2" s="99"/>
      <c r="UPH2" s="100"/>
      <c r="UPI2" s="99"/>
      <c r="UPJ2" s="100"/>
      <c r="UPK2" s="99"/>
      <c r="UPL2" s="100"/>
      <c r="UPM2" s="99"/>
      <c r="UPN2" s="100"/>
      <c r="UPO2" s="99"/>
      <c r="UPP2" s="100"/>
      <c r="UPQ2" s="99"/>
      <c r="UPR2" s="100"/>
      <c r="UPS2" s="99"/>
      <c r="UPT2" s="100"/>
      <c r="UPU2" s="99"/>
      <c r="UPV2" s="100"/>
      <c r="UPW2" s="99"/>
      <c r="UPX2" s="100"/>
      <c r="UPY2" s="99"/>
      <c r="UPZ2" s="100"/>
      <c r="UQA2" s="99"/>
      <c r="UQB2" s="100"/>
      <c r="UQC2" s="99"/>
      <c r="UQD2" s="100"/>
      <c r="UQE2" s="99"/>
      <c r="UQF2" s="100"/>
      <c r="UQG2" s="99"/>
      <c r="UQH2" s="100"/>
      <c r="UQI2" s="99"/>
      <c r="UQJ2" s="100"/>
      <c r="UQK2" s="99"/>
      <c r="UQL2" s="100"/>
      <c r="UQM2" s="99"/>
      <c r="UQN2" s="100"/>
      <c r="UQO2" s="99"/>
      <c r="UQP2" s="100"/>
      <c r="UQQ2" s="99"/>
      <c r="UQR2" s="100"/>
      <c r="UQS2" s="99"/>
      <c r="UQT2" s="100"/>
      <c r="UQU2" s="99"/>
      <c r="UQV2" s="100"/>
      <c r="UQW2" s="99"/>
      <c r="UQX2" s="100"/>
      <c r="UQY2" s="99"/>
      <c r="UQZ2" s="100"/>
      <c r="URA2" s="99"/>
      <c r="URB2" s="100"/>
      <c r="URC2" s="99"/>
      <c r="URD2" s="100"/>
      <c r="URE2" s="99"/>
      <c r="URF2" s="100"/>
      <c r="URG2" s="99"/>
      <c r="URH2" s="100"/>
      <c r="URI2" s="99"/>
      <c r="URJ2" s="100"/>
      <c r="URK2" s="99"/>
      <c r="URL2" s="100"/>
      <c r="URM2" s="99"/>
      <c r="URN2" s="100"/>
      <c r="URO2" s="99"/>
      <c r="URP2" s="100"/>
      <c r="URQ2" s="99"/>
      <c r="URR2" s="100"/>
      <c r="URS2" s="99"/>
      <c r="URT2" s="100"/>
      <c r="URU2" s="99"/>
      <c r="URV2" s="100"/>
      <c r="URW2" s="99"/>
      <c r="URX2" s="100"/>
      <c r="URY2" s="99"/>
      <c r="URZ2" s="100"/>
      <c r="USA2" s="99"/>
      <c r="USB2" s="100"/>
      <c r="USC2" s="99"/>
      <c r="USD2" s="100"/>
      <c r="USE2" s="99"/>
      <c r="USF2" s="100"/>
      <c r="USG2" s="99"/>
      <c r="USH2" s="100"/>
      <c r="USI2" s="99"/>
      <c r="USJ2" s="100"/>
      <c r="USK2" s="99"/>
      <c r="USL2" s="100"/>
      <c r="USM2" s="99"/>
      <c r="USN2" s="100"/>
      <c r="USO2" s="99"/>
      <c r="USP2" s="100"/>
      <c r="USQ2" s="99"/>
      <c r="USR2" s="100"/>
      <c r="USS2" s="99"/>
      <c r="UST2" s="100"/>
      <c r="USU2" s="99"/>
      <c r="USV2" s="100"/>
      <c r="USW2" s="99"/>
      <c r="USX2" s="100"/>
      <c r="USY2" s="99"/>
      <c r="USZ2" s="100"/>
      <c r="UTA2" s="99"/>
      <c r="UTB2" s="100"/>
      <c r="UTC2" s="99"/>
      <c r="UTD2" s="100"/>
      <c r="UTE2" s="99"/>
      <c r="UTF2" s="100"/>
      <c r="UTG2" s="99"/>
      <c r="UTH2" s="100"/>
      <c r="UTI2" s="99"/>
      <c r="UTJ2" s="100"/>
      <c r="UTK2" s="99"/>
      <c r="UTL2" s="100"/>
      <c r="UTM2" s="99"/>
      <c r="UTN2" s="100"/>
      <c r="UTO2" s="99"/>
      <c r="UTP2" s="100"/>
      <c r="UTQ2" s="99"/>
      <c r="UTR2" s="100"/>
      <c r="UTS2" s="99"/>
      <c r="UTT2" s="100"/>
      <c r="UTU2" s="99"/>
      <c r="UTV2" s="100"/>
      <c r="UTW2" s="99"/>
      <c r="UTX2" s="100"/>
      <c r="UTY2" s="99"/>
      <c r="UTZ2" s="100"/>
      <c r="UUA2" s="99"/>
      <c r="UUB2" s="100"/>
      <c r="UUC2" s="99"/>
      <c r="UUD2" s="100"/>
      <c r="UUE2" s="99"/>
      <c r="UUF2" s="100"/>
      <c r="UUG2" s="99"/>
      <c r="UUH2" s="100"/>
      <c r="UUI2" s="99"/>
      <c r="UUJ2" s="100"/>
      <c r="UUK2" s="99"/>
      <c r="UUL2" s="100"/>
      <c r="UUM2" s="99"/>
      <c r="UUN2" s="100"/>
      <c r="UUO2" s="99"/>
      <c r="UUP2" s="100"/>
      <c r="UUQ2" s="99"/>
      <c r="UUR2" s="100"/>
      <c r="UUS2" s="99"/>
      <c r="UUT2" s="100"/>
      <c r="UUU2" s="99"/>
      <c r="UUV2" s="100"/>
      <c r="UUW2" s="99"/>
      <c r="UUX2" s="100"/>
      <c r="UUY2" s="99"/>
      <c r="UUZ2" s="100"/>
      <c r="UVA2" s="99"/>
      <c r="UVB2" s="100"/>
      <c r="UVC2" s="99"/>
      <c r="UVD2" s="100"/>
      <c r="UVE2" s="99"/>
      <c r="UVF2" s="100"/>
      <c r="UVG2" s="99"/>
      <c r="UVH2" s="100"/>
      <c r="UVI2" s="99"/>
      <c r="UVJ2" s="100"/>
      <c r="UVK2" s="99"/>
      <c r="UVL2" s="100"/>
      <c r="UVM2" s="99"/>
      <c r="UVN2" s="100"/>
      <c r="UVO2" s="99"/>
      <c r="UVP2" s="100"/>
      <c r="UVQ2" s="99"/>
      <c r="UVR2" s="100"/>
      <c r="UVS2" s="99"/>
      <c r="UVT2" s="100"/>
      <c r="UVU2" s="99"/>
      <c r="UVV2" s="100"/>
      <c r="UVW2" s="99"/>
      <c r="UVX2" s="100"/>
      <c r="UVY2" s="99"/>
      <c r="UVZ2" s="100"/>
      <c r="UWA2" s="99"/>
      <c r="UWB2" s="100"/>
      <c r="UWC2" s="99"/>
      <c r="UWD2" s="100"/>
      <c r="UWE2" s="99"/>
      <c r="UWF2" s="100"/>
      <c r="UWG2" s="99"/>
      <c r="UWH2" s="100"/>
      <c r="UWI2" s="99"/>
      <c r="UWJ2" s="100"/>
      <c r="UWK2" s="99"/>
      <c r="UWL2" s="100"/>
      <c r="UWM2" s="99"/>
      <c r="UWN2" s="100"/>
      <c r="UWO2" s="99"/>
      <c r="UWP2" s="100"/>
      <c r="UWQ2" s="99"/>
      <c r="UWR2" s="100"/>
      <c r="UWS2" s="99"/>
      <c r="UWT2" s="100"/>
      <c r="UWU2" s="99"/>
      <c r="UWV2" s="100"/>
      <c r="UWW2" s="99"/>
      <c r="UWX2" s="100"/>
      <c r="UWY2" s="99"/>
      <c r="UWZ2" s="100"/>
      <c r="UXA2" s="99"/>
      <c r="UXB2" s="100"/>
      <c r="UXC2" s="99"/>
      <c r="UXD2" s="100"/>
      <c r="UXE2" s="99"/>
      <c r="UXF2" s="100"/>
      <c r="UXG2" s="99"/>
      <c r="UXH2" s="100"/>
      <c r="UXI2" s="99"/>
      <c r="UXJ2" s="100"/>
      <c r="UXK2" s="99"/>
      <c r="UXL2" s="100"/>
      <c r="UXM2" s="99"/>
      <c r="UXN2" s="100"/>
      <c r="UXO2" s="99"/>
      <c r="UXP2" s="100"/>
      <c r="UXQ2" s="99"/>
      <c r="UXR2" s="100"/>
      <c r="UXS2" s="99"/>
      <c r="UXT2" s="100"/>
      <c r="UXU2" s="99"/>
      <c r="UXV2" s="100"/>
      <c r="UXW2" s="99"/>
      <c r="UXX2" s="100"/>
      <c r="UXY2" s="99"/>
      <c r="UXZ2" s="100"/>
      <c r="UYA2" s="99"/>
      <c r="UYB2" s="100"/>
      <c r="UYC2" s="99"/>
      <c r="UYD2" s="100"/>
      <c r="UYE2" s="99"/>
      <c r="UYF2" s="100"/>
      <c r="UYG2" s="99"/>
      <c r="UYH2" s="100"/>
      <c r="UYI2" s="99"/>
      <c r="UYJ2" s="100"/>
      <c r="UYK2" s="99"/>
      <c r="UYL2" s="100"/>
      <c r="UYM2" s="99"/>
      <c r="UYN2" s="100"/>
      <c r="UYO2" s="99"/>
      <c r="UYP2" s="100"/>
      <c r="UYQ2" s="99"/>
      <c r="UYR2" s="100"/>
      <c r="UYS2" s="99"/>
      <c r="UYT2" s="100"/>
      <c r="UYU2" s="99"/>
      <c r="UYV2" s="100"/>
      <c r="UYW2" s="99"/>
      <c r="UYX2" s="100"/>
      <c r="UYY2" s="99"/>
      <c r="UYZ2" s="100"/>
      <c r="UZA2" s="99"/>
      <c r="UZB2" s="100"/>
      <c r="UZC2" s="99"/>
      <c r="UZD2" s="100"/>
      <c r="UZE2" s="99"/>
      <c r="UZF2" s="100"/>
      <c r="UZG2" s="99"/>
      <c r="UZH2" s="100"/>
      <c r="UZI2" s="99"/>
      <c r="UZJ2" s="100"/>
      <c r="UZK2" s="99"/>
      <c r="UZL2" s="100"/>
      <c r="UZM2" s="99"/>
      <c r="UZN2" s="100"/>
      <c r="UZO2" s="99"/>
      <c r="UZP2" s="100"/>
      <c r="UZQ2" s="99"/>
      <c r="UZR2" s="100"/>
      <c r="UZS2" s="99"/>
      <c r="UZT2" s="100"/>
      <c r="UZU2" s="99"/>
      <c r="UZV2" s="100"/>
      <c r="UZW2" s="99"/>
      <c r="UZX2" s="100"/>
      <c r="UZY2" s="99"/>
      <c r="UZZ2" s="100"/>
      <c r="VAA2" s="99"/>
      <c r="VAB2" s="100"/>
      <c r="VAC2" s="99"/>
      <c r="VAD2" s="100"/>
      <c r="VAE2" s="99"/>
      <c r="VAF2" s="100"/>
      <c r="VAG2" s="99"/>
      <c r="VAH2" s="100"/>
      <c r="VAI2" s="99"/>
      <c r="VAJ2" s="100"/>
      <c r="VAK2" s="99"/>
      <c r="VAL2" s="100"/>
      <c r="VAM2" s="99"/>
      <c r="VAN2" s="100"/>
      <c r="VAO2" s="99"/>
      <c r="VAP2" s="100"/>
      <c r="VAQ2" s="99"/>
      <c r="VAR2" s="100"/>
      <c r="VAS2" s="99"/>
      <c r="VAT2" s="100"/>
      <c r="VAU2" s="99"/>
      <c r="VAV2" s="100"/>
      <c r="VAW2" s="99"/>
      <c r="VAX2" s="100"/>
      <c r="VAY2" s="99"/>
      <c r="VAZ2" s="100"/>
      <c r="VBA2" s="99"/>
      <c r="VBB2" s="100"/>
      <c r="VBC2" s="99"/>
      <c r="VBD2" s="100"/>
      <c r="VBE2" s="99"/>
      <c r="VBF2" s="100"/>
      <c r="VBG2" s="99"/>
      <c r="VBH2" s="100"/>
      <c r="VBI2" s="99"/>
      <c r="VBJ2" s="100"/>
      <c r="VBK2" s="99"/>
      <c r="VBL2" s="100"/>
      <c r="VBM2" s="99"/>
      <c r="VBN2" s="100"/>
      <c r="VBO2" s="99"/>
      <c r="VBP2" s="100"/>
      <c r="VBQ2" s="99"/>
      <c r="VBR2" s="100"/>
      <c r="VBS2" s="99"/>
      <c r="VBT2" s="100"/>
      <c r="VBU2" s="99"/>
      <c r="VBV2" s="100"/>
      <c r="VBW2" s="99"/>
      <c r="VBX2" s="100"/>
      <c r="VBY2" s="99"/>
      <c r="VBZ2" s="100"/>
      <c r="VCA2" s="99"/>
      <c r="VCB2" s="100"/>
      <c r="VCC2" s="99"/>
      <c r="VCD2" s="100"/>
      <c r="VCE2" s="99"/>
      <c r="VCF2" s="100"/>
      <c r="VCG2" s="99"/>
      <c r="VCH2" s="100"/>
      <c r="VCI2" s="99"/>
      <c r="VCJ2" s="100"/>
      <c r="VCK2" s="99"/>
      <c r="VCL2" s="100"/>
      <c r="VCM2" s="99"/>
      <c r="VCN2" s="100"/>
      <c r="VCO2" s="99"/>
      <c r="VCP2" s="100"/>
      <c r="VCQ2" s="99"/>
      <c r="VCR2" s="100"/>
      <c r="VCS2" s="99"/>
      <c r="VCT2" s="100"/>
      <c r="VCU2" s="99"/>
      <c r="VCV2" s="100"/>
      <c r="VCW2" s="99"/>
      <c r="VCX2" s="100"/>
      <c r="VCY2" s="99"/>
      <c r="VCZ2" s="100"/>
      <c r="VDA2" s="99"/>
      <c r="VDB2" s="100"/>
      <c r="VDC2" s="99"/>
      <c r="VDD2" s="100"/>
      <c r="VDE2" s="99"/>
      <c r="VDF2" s="100"/>
      <c r="VDG2" s="99"/>
      <c r="VDH2" s="100"/>
      <c r="VDI2" s="99"/>
      <c r="VDJ2" s="100"/>
      <c r="VDK2" s="99"/>
      <c r="VDL2" s="100"/>
      <c r="VDM2" s="99"/>
      <c r="VDN2" s="100"/>
      <c r="VDO2" s="99"/>
      <c r="VDP2" s="100"/>
      <c r="VDQ2" s="99"/>
      <c r="VDR2" s="100"/>
      <c r="VDS2" s="99"/>
      <c r="VDT2" s="100"/>
      <c r="VDU2" s="99"/>
      <c r="VDV2" s="100"/>
      <c r="VDW2" s="99"/>
      <c r="VDX2" s="100"/>
      <c r="VDY2" s="99"/>
      <c r="VDZ2" s="100"/>
      <c r="VEA2" s="99"/>
      <c r="VEB2" s="100"/>
      <c r="VEC2" s="99"/>
      <c r="VED2" s="100"/>
      <c r="VEE2" s="99"/>
      <c r="VEF2" s="100"/>
      <c r="VEG2" s="99"/>
      <c r="VEH2" s="100"/>
      <c r="VEI2" s="99"/>
      <c r="VEJ2" s="100"/>
      <c r="VEK2" s="99"/>
      <c r="VEL2" s="100"/>
      <c r="VEM2" s="99"/>
      <c r="VEN2" s="100"/>
      <c r="VEO2" s="99"/>
      <c r="VEP2" s="100"/>
      <c r="VEQ2" s="99"/>
      <c r="VER2" s="100"/>
      <c r="VES2" s="99"/>
      <c r="VET2" s="100"/>
      <c r="VEU2" s="99"/>
      <c r="VEV2" s="100"/>
      <c r="VEW2" s="99"/>
      <c r="VEX2" s="100"/>
      <c r="VEY2" s="99"/>
      <c r="VEZ2" s="100"/>
      <c r="VFA2" s="99"/>
      <c r="VFB2" s="100"/>
      <c r="VFC2" s="99"/>
      <c r="VFD2" s="100"/>
      <c r="VFE2" s="99"/>
      <c r="VFF2" s="100"/>
      <c r="VFG2" s="99"/>
      <c r="VFH2" s="100"/>
      <c r="VFI2" s="99"/>
      <c r="VFJ2" s="100"/>
      <c r="VFK2" s="99"/>
      <c r="VFL2" s="100"/>
      <c r="VFM2" s="99"/>
      <c r="VFN2" s="100"/>
      <c r="VFO2" s="99"/>
      <c r="VFP2" s="100"/>
      <c r="VFQ2" s="99"/>
      <c r="VFR2" s="100"/>
      <c r="VFS2" s="99"/>
      <c r="VFT2" s="100"/>
      <c r="VFU2" s="99"/>
      <c r="VFV2" s="100"/>
      <c r="VFW2" s="99"/>
      <c r="VFX2" s="100"/>
      <c r="VFY2" s="99"/>
      <c r="VFZ2" s="100"/>
      <c r="VGA2" s="99"/>
      <c r="VGB2" s="100"/>
      <c r="VGC2" s="99"/>
      <c r="VGD2" s="100"/>
      <c r="VGE2" s="99"/>
      <c r="VGF2" s="100"/>
      <c r="VGG2" s="99"/>
      <c r="VGH2" s="100"/>
      <c r="VGI2" s="99"/>
      <c r="VGJ2" s="100"/>
      <c r="VGK2" s="99"/>
      <c r="VGL2" s="100"/>
      <c r="VGM2" s="99"/>
      <c r="VGN2" s="100"/>
      <c r="VGO2" s="99"/>
      <c r="VGP2" s="100"/>
      <c r="VGQ2" s="99"/>
      <c r="VGR2" s="100"/>
      <c r="VGS2" s="99"/>
      <c r="VGT2" s="100"/>
      <c r="VGU2" s="99"/>
      <c r="VGV2" s="100"/>
      <c r="VGW2" s="99"/>
      <c r="VGX2" s="100"/>
      <c r="VGY2" s="99"/>
      <c r="VGZ2" s="100"/>
      <c r="VHA2" s="99"/>
      <c r="VHB2" s="100"/>
      <c r="VHC2" s="99"/>
      <c r="VHD2" s="100"/>
      <c r="VHE2" s="99"/>
      <c r="VHF2" s="100"/>
      <c r="VHG2" s="99"/>
      <c r="VHH2" s="100"/>
      <c r="VHI2" s="99"/>
      <c r="VHJ2" s="100"/>
      <c r="VHK2" s="99"/>
      <c r="VHL2" s="100"/>
      <c r="VHM2" s="99"/>
      <c r="VHN2" s="100"/>
      <c r="VHO2" s="99"/>
      <c r="VHP2" s="100"/>
      <c r="VHQ2" s="99"/>
      <c r="VHR2" s="100"/>
      <c r="VHS2" s="99"/>
      <c r="VHT2" s="100"/>
      <c r="VHU2" s="99"/>
      <c r="VHV2" s="100"/>
      <c r="VHW2" s="99"/>
      <c r="VHX2" s="100"/>
      <c r="VHY2" s="99"/>
      <c r="VHZ2" s="100"/>
      <c r="VIA2" s="99"/>
      <c r="VIB2" s="100"/>
      <c r="VIC2" s="99"/>
      <c r="VID2" s="100"/>
      <c r="VIE2" s="99"/>
      <c r="VIF2" s="100"/>
      <c r="VIG2" s="99"/>
      <c r="VIH2" s="100"/>
      <c r="VII2" s="99"/>
      <c r="VIJ2" s="100"/>
      <c r="VIK2" s="99"/>
      <c r="VIL2" s="100"/>
      <c r="VIM2" s="99"/>
      <c r="VIN2" s="100"/>
      <c r="VIO2" s="99"/>
      <c r="VIP2" s="100"/>
      <c r="VIQ2" s="99"/>
      <c r="VIR2" s="100"/>
      <c r="VIS2" s="99"/>
      <c r="VIT2" s="100"/>
      <c r="VIU2" s="99"/>
      <c r="VIV2" s="100"/>
      <c r="VIW2" s="99"/>
      <c r="VIX2" s="100"/>
      <c r="VIY2" s="99"/>
      <c r="VIZ2" s="100"/>
      <c r="VJA2" s="99"/>
      <c r="VJB2" s="100"/>
      <c r="VJC2" s="99"/>
      <c r="VJD2" s="100"/>
      <c r="VJE2" s="99"/>
      <c r="VJF2" s="100"/>
      <c r="VJG2" s="99"/>
      <c r="VJH2" s="100"/>
      <c r="VJI2" s="99"/>
      <c r="VJJ2" s="100"/>
      <c r="VJK2" s="99"/>
      <c r="VJL2" s="100"/>
      <c r="VJM2" s="99"/>
      <c r="VJN2" s="100"/>
      <c r="VJO2" s="99"/>
      <c r="VJP2" s="100"/>
      <c r="VJQ2" s="99"/>
      <c r="VJR2" s="100"/>
      <c r="VJS2" s="99"/>
      <c r="VJT2" s="100"/>
      <c r="VJU2" s="99"/>
      <c r="VJV2" s="100"/>
      <c r="VJW2" s="99"/>
      <c r="VJX2" s="100"/>
      <c r="VJY2" s="99"/>
      <c r="VJZ2" s="100"/>
      <c r="VKA2" s="99"/>
      <c r="VKB2" s="100"/>
      <c r="VKC2" s="99"/>
      <c r="VKD2" s="100"/>
      <c r="VKE2" s="99"/>
      <c r="VKF2" s="100"/>
      <c r="VKG2" s="99"/>
      <c r="VKH2" s="100"/>
      <c r="VKI2" s="99"/>
      <c r="VKJ2" s="100"/>
      <c r="VKK2" s="99"/>
      <c r="VKL2" s="100"/>
      <c r="VKM2" s="99"/>
      <c r="VKN2" s="100"/>
      <c r="VKO2" s="99"/>
      <c r="VKP2" s="100"/>
      <c r="VKQ2" s="99"/>
      <c r="VKR2" s="100"/>
      <c r="VKS2" s="99"/>
      <c r="VKT2" s="100"/>
      <c r="VKU2" s="99"/>
      <c r="VKV2" s="100"/>
      <c r="VKW2" s="99"/>
      <c r="VKX2" s="100"/>
      <c r="VKY2" s="99"/>
      <c r="VKZ2" s="100"/>
      <c r="VLA2" s="99"/>
      <c r="VLB2" s="100"/>
      <c r="VLC2" s="99"/>
      <c r="VLD2" s="100"/>
      <c r="VLE2" s="99"/>
      <c r="VLF2" s="100"/>
      <c r="VLG2" s="99"/>
      <c r="VLH2" s="100"/>
      <c r="VLI2" s="99"/>
      <c r="VLJ2" s="100"/>
      <c r="VLK2" s="99"/>
      <c r="VLL2" s="100"/>
      <c r="VLM2" s="99"/>
      <c r="VLN2" s="100"/>
      <c r="VLO2" s="99"/>
      <c r="VLP2" s="100"/>
      <c r="VLQ2" s="99"/>
      <c r="VLR2" s="100"/>
      <c r="VLS2" s="99"/>
      <c r="VLT2" s="100"/>
      <c r="VLU2" s="99"/>
      <c r="VLV2" s="100"/>
      <c r="VLW2" s="99"/>
      <c r="VLX2" s="100"/>
      <c r="VLY2" s="99"/>
      <c r="VLZ2" s="100"/>
      <c r="VMA2" s="99"/>
      <c r="VMB2" s="100"/>
      <c r="VMC2" s="99"/>
      <c r="VMD2" s="100"/>
      <c r="VME2" s="99"/>
      <c r="VMF2" s="100"/>
      <c r="VMG2" s="99"/>
      <c r="VMH2" s="100"/>
      <c r="VMI2" s="99"/>
      <c r="VMJ2" s="100"/>
      <c r="VMK2" s="99"/>
      <c r="VML2" s="100"/>
      <c r="VMM2" s="99"/>
      <c r="VMN2" s="100"/>
      <c r="VMO2" s="99"/>
      <c r="VMP2" s="100"/>
      <c r="VMQ2" s="99"/>
      <c r="VMR2" s="100"/>
      <c r="VMS2" s="99"/>
      <c r="VMT2" s="100"/>
      <c r="VMU2" s="99"/>
      <c r="VMV2" s="100"/>
      <c r="VMW2" s="99"/>
      <c r="VMX2" s="100"/>
      <c r="VMY2" s="99"/>
      <c r="VMZ2" s="100"/>
      <c r="VNA2" s="99"/>
      <c r="VNB2" s="100"/>
      <c r="VNC2" s="99"/>
      <c r="VND2" s="100"/>
      <c r="VNE2" s="99"/>
      <c r="VNF2" s="100"/>
      <c r="VNG2" s="99"/>
      <c r="VNH2" s="100"/>
      <c r="VNI2" s="99"/>
      <c r="VNJ2" s="100"/>
      <c r="VNK2" s="99"/>
      <c r="VNL2" s="100"/>
      <c r="VNM2" s="99"/>
      <c r="VNN2" s="100"/>
      <c r="VNO2" s="99"/>
      <c r="VNP2" s="100"/>
      <c r="VNQ2" s="99"/>
      <c r="VNR2" s="100"/>
      <c r="VNS2" s="99"/>
      <c r="VNT2" s="100"/>
      <c r="VNU2" s="99"/>
      <c r="VNV2" s="100"/>
      <c r="VNW2" s="99"/>
      <c r="VNX2" s="100"/>
      <c r="VNY2" s="99"/>
      <c r="VNZ2" s="100"/>
      <c r="VOA2" s="99"/>
      <c r="VOB2" s="100"/>
      <c r="VOC2" s="99"/>
      <c r="VOD2" s="100"/>
      <c r="VOE2" s="99"/>
      <c r="VOF2" s="100"/>
      <c r="VOG2" s="99"/>
      <c r="VOH2" s="100"/>
      <c r="VOI2" s="99"/>
      <c r="VOJ2" s="100"/>
      <c r="VOK2" s="99"/>
      <c r="VOL2" s="100"/>
      <c r="VOM2" s="99"/>
      <c r="VON2" s="100"/>
      <c r="VOO2" s="99"/>
      <c r="VOP2" s="100"/>
      <c r="VOQ2" s="99"/>
      <c r="VOR2" s="100"/>
      <c r="VOS2" s="99"/>
      <c r="VOT2" s="100"/>
      <c r="VOU2" s="99"/>
      <c r="VOV2" s="100"/>
      <c r="VOW2" s="99"/>
      <c r="VOX2" s="100"/>
      <c r="VOY2" s="99"/>
      <c r="VOZ2" s="100"/>
      <c r="VPA2" s="99"/>
      <c r="VPB2" s="100"/>
      <c r="VPC2" s="99"/>
      <c r="VPD2" s="100"/>
      <c r="VPE2" s="99"/>
      <c r="VPF2" s="100"/>
      <c r="VPG2" s="99"/>
      <c r="VPH2" s="100"/>
      <c r="VPI2" s="99"/>
      <c r="VPJ2" s="100"/>
      <c r="VPK2" s="99"/>
      <c r="VPL2" s="100"/>
      <c r="VPM2" s="99"/>
      <c r="VPN2" s="100"/>
      <c r="VPO2" s="99"/>
      <c r="VPP2" s="100"/>
      <c r="VPQ2" s="99"/>
      <c r="VPR2" s="100"/>
      <c r="VPS2" s="99"/>
      <c r="VPT2" s="100"/>
      <c r="VPU2" s="99"/>
      <c r="VPV2" s="100"/>
      <c r="VPW2" s="99"/>
      <c r="VPX2" s="100"/>
      <c r="VPY2" s="99"/>
      <c r="VPZ2" s="100"/>
      <c r="VQA2" s="99"/>
      <c r="VQB2" s="100"/>
      <c r="VQC2" s="99"/>
      <c r="VQD2" s="100"/>
      <c r="VQE2" s="99"/>
      <c r="VQF2" s="100"/>
      <c r="VQG2" s="99"/>
      <c r="VQH2" s="100"/>
      <c r="VQI2" s="99"/>
      <c r="VQJ2" s="100"/>
      <c r="VQK2" s="99"/>
      <c r="VQL2" s="100"/>
      <c r="VQM2" s="99"/>
      <c r="VQN2" s="100"/>
      <c r="VQO2" s="99"/>
      <c r="VQP2" s="100"/>
      <c r="VQQ2" s="99"/>
      <c r="VQR2" s="100"/>
      <c r="VQS2" s="99"/>
      <c r="VQT2" s="100"/>
      <c r="VQU2" s="99"/>
      <c r="VQV2" s="100"/>
      <c r="VQW2" s="99"/>
      <c r="VQX2" s="100"/>
      <c r="VQY2" s="99"/>
      <c r="VQZ2" s="100"/>
      <c r="VRA2" s="99"/>
      <c r="VRB2" s="100"/>
      <c r="VRC2" s="99"/>
      <c r="VRD2" s="100"/>
      <c r="VRE2" s="99"/>
      <c r="VRF2" s="100"/>
      <c r="VRG2" s="99"/>
      <c r="VRH2" s="100"/>
      <c r="VRI2" s="99"/>
      <c r="VRJ2" s="100"/>
      <c r="VRK2" s="99"/>
      <c r="VRL2" s="100"/>
      <c r="VRM2" s="99"/>
      <c r="VRN2" s="100"/>
      <c r="VRO2" s="99"/>
      <c r="VRP2" s="100"/>
      <c r="VRQ2" s="99"/>
      <c r="VRR2" s="100"/>
      <c r="VRS2" s="99"/>
      <c r="VRT2" s="100"/>
      <c r="VRU2" s="99"/>
      <c r="VRV2" s="100"/>
      <c r="VRW2" s="99"/>
      <c r="VRX2" s="100"/>
      <c r="VRY2" s="99"/>
      <c r="VRZ2" s="100"/>
      <c r="VSA2" s="99"/>
      <c r="VSB2" s="100"/>
      <c r="VSC2" s="99"/>
      <c r="VSD2" s="100"/>
      <c r="VSE2" s="99"/>
      <c r="VSF2" s="100"/>
      <c r="VSG2" s="99"/>
      <c r="VSH2" s="100"/>
      <c r="VSI2" s="99"/>
      <c r="VSJ2" s="100"/>
      <c r="VSK2" s="99"/>
      <c r="VSL2" s="100"/>
      <c r="VSM2" s="99"/>
      <c r="VSN2" s="100"/>
      <c r="VSO2" s="99"/>
      <c r="VSP2" s="100"/>
      <c r="VSQ2" s="99"/>
      <c r="VSR2" s="100"/>
      <c r="VSS2" s="99"/>
      <c r="VST2" s="100"/>
      <c r="VSU2" s="99"/>
      <c r="VSV2" s="100"/>
      <c r="VSW2" s="99"/>
      <c r="VSX2" s="100"/>
      <c r="VSY2" s="99"/>
      <c r="VSZ2" s="100"/>
      <c r="VTA2" s="99"/>
      <c r="VTB2" s="100"/>
      <c r="VTC2" s="99"/>
      <c r="VTD2" s="100"/>
      <c r="VTE2" s="99"/>
      <c r="VTF2" s="100"/>
      <c r="VTG2" s="99"/>
      <c r="VTH2" s="100"/>
      <c r="VTI2" s="99"/>
      <c r="VTJ2" s="100"/>
      <c r="VTK2" s="99"/>
      <c r="VTL2" s="100"/>
      <c r="VTM2" s="99"/>
      <c r="VTN2" s="100"/>
      <c r="VTO2" s="99"/>
      <c r="VTP2" s="100"/>
      <c r="VTQ2" s="99"/>
      <c r="VTR2" s="100"/>
      <c r="VTS2" s="99"/>
      <c r="VTT2" s="100"/>
      <c r="VTU2" s="99"/>
      <c r="VTV2" s="100"/>
      <c r="VTW2" s="99"/>
      <c r="VTX2" s="100"/>
      <c r="VTY2" s="99"/>
      <c r="VTZ2" s="100"/>
      <c r="VUA2" s="99"/>
      <c r="VUB2" s="100"/>
      <c r="VUC2" s="99"/>
      <c r="VUD2" s="100"/>
      <c r="VUE2" s="99"/>
      <c r="VUF2" s="100"/>
      <c r="VUG2" s="99"/>
      <c r="VUH2" s="100"/>
      <c r="VUI2" s="99"/>
      <c r="VUJ2" s="100"/>
      <c r="VUK2" s="99"/>
      <c r="VUL2" s="100"/>
      <c r="VUM2" s="99"/>
      <c r="VUN2" s="100"/>
      <c r="VUO2" s="99"/>
      <c r="VUP2" s="100"/>
      <c r="VUQ2" s="99"/>
      <c r="VUR2" s="100"/>
      <c r="VUS2" s="99"/>
      <c r="VUT2" s="100"/>
      <c r="VUU2" s="99"/>
      <c r="VUV2" s="100"/>
      <c r="VUW2" s="99"/>
      <c r="VUX2" s="100"/>
      <c r="VUY2" s="99"/>
      <c r="VUZ2" s="100"/>
      <c r="VVA2" s="99"/>
      <c r="VVB2" s="100"/>
      <c r="VVC2" s="99"/>
      <c r="VVD2" s="100"/>
      <c r="VVE2" s="99"/>
      <c r="VVF2" s="100"/>
      <c r="VVG2" s="99"/>
      <c r="VVH2" s="100"/>
      <c r="VVI2" s="99"/>
      <c r="VVJ2" s="100"/>
      <c r="VVK2" s="99"/>
      <c r="VVL2" s="100"/>
      <c r="VVM2" s="99"/>
      <c r="VVN2" s="100"/>
      <c r="VVO2" s="99"/>
      <c r="VVP2" s="100"/>
      <c r="VVQ2" s="99"/>
      <c r="VVR2" s="100"/>
      <c r="VVS2" s="99"/>
      <c r="VVT2" s="100"/>
      <c r="VVU2" s="99"/>
      <c r="VVV2" s="100"/>
      <c r="VVW2" s="99"/>
      <c r="VVX2" s="100"/>
      <c r="VVY2" s="99"/>
      <c r="VVZ2" s="100"/>
      <c r="VWA2" s="99"/>
      <c r="VWB2" s="100"/>
      <c r="VWC2" s="99"/>
      <c r="VWD2" s="100"/>
      <c r="VWE2" s="99"/>
      <c r="VWF2" s="100"/>
      <c r="VWG2" s="99"/>
      <c r="VWH2" s="100"/>
      <c r="VWI2" s="99"/>
      <c r="VWJ2" s="100"/>
      <c r="VWK2" s="99"/>
      <c r="VWL2" s="100"/>
      <c r="VWM2" s="99"/>
      <c r="VWN2" s="100"/>
      <c r="VWO2" s="99"/>
      <c r="VWP2" s="100"/>
      <c r="VWQ2" s="99"/>
      <c r="VWR2" s="100"/>
      <c r="VWS2" s="99"/>
      <c r="VWT2" s="100"/>
      <c r="VWU2" s="99"/>
      <c r="VWV2" s="100"/>
      <c r="VWW2" s="99"/>
      <c r="VWX2" s="100"/>
      <c r="VWY2" s="99"/>
      <c r="VWZ2" s="100"/>
      <c r="VXA2" s="99"/>
      <c r="VXB2" s="100"/>
      <c r="VXC2" s="99"/>
      <c r="VXD2" s="100"/>
      <c r="VXE2" s="99"/>
      <c r="VXF2" s="100"/>
      <c r="VXG2" s="99"/>
      <c r="VXH2" s="100"/>
      <c r="VXI2" s="99"/>
      <c r="VXJ2" s="100"/>
      <c r="VXK2" s="99"/>
      <c r="VXL2" s="100"/>
      <c r="VXM2" s="99"/>
      <c r="VXN2" s="100"/>
      <c r="VXO2" s="99"/>
      <c r="VXP2" s="100"/>
      <c r="VXQ2" s="99"/>
      <c r="VXR2" s="100"/>
      <c r="VXS2" s="99"/>
      <c r="VXT2" s="100"/>
      <c r="VXU2" s="99"/>
      <c r="VXV2" s="100"/>
      <c r="VXW2" s="99"/>
      <c r="VXX2" s="100"/>
      <c r="VXY2" s="99"/>
      <c r="VXZ2" s="100"/>
      <c r="VYA2" s="99"/>
      <c r="VYB2" s="100"/>
      <c r="VYC2" s="99"/>
      <c r="VYD2" s="100"/>
      <c r="VYE2" s="99"/>
      <c r="VYF2" s="100"/>
      <c r="VYG2" s="99"/>
      <c r="VYH2" s="100"/>
      <c r="VYI2" s="99"/>
      <c r="VYJ2" s="100"/>
      <c r="VYK2" s="99"/>
      <c r="VYL2" s="100"/>
      <c r="VYM2" s="99"/>
      <c r="VYN2" s="100"/>
      <c r="VYO2" s="99"/>
      <c r="VYP2" s="100"/>
      <c r="VYQ2" s="99"/>
      <c r="VYR2" s="100"/>
      <c r="VYS2" s="99"/>
      <c r="VYT2" s="100"/>
      <c r="VYU2" s="99"/>
      <c r="VYV2" s="100"/>
      <c r="VYW2" s="99"/>
      <c r="VYX2" s="100"/>
      <c r="VYY2" s="99"/>
      <c r="VYZ2" s="100"/>
      <c r="VZA2" s="99"/>
      <c r="VZB2" s="100"/>
      <c r="VZC2" s="99"/>
      <c r="VZD2" s="100"/>
      <c r="VZE2" s="99"/>
      <c r="VZF2" s="100"/>
      <c r="VZG2" s="99"/>
      <c r="VZH2" s="100"/>
      <c r="VZI2" s="99"/>
      <c r="VZJ2" s="100"/>
      <c r="VZK2" s="99"/>
      <c r="VZL2" s="100"/>
      <c r="VZM2" s="99"/>
      <c r="VZN2" s="100"/>
      <c r="VZO2" s="99"/>
      <c r="VZP2" s="100"/>
      <c r="VZQ2" s="99"/>
      <c r="VZR2" s="100"/>
      <c r="VZS2" s="99"/>
      <c r="VZT2" s="100"/>
      <c r="VZU2" s="99"/>
      <c r="VZV2" s="100"/>
      <c r="VZW2" s="99"/>
      <c r="VZX2" s="100"/>
      <c r="VZY2" s="99"/>
      <c r="VZZ2" s="100"/>
      <c r="WAA2" s="99"/>
      <c r="WAB2" s="100"/>
      <c r="WAC2" s="99"/>
      <c r="WAD2" s="100"/>
      <c r="WAE2" s="99"/>
      <c r="WAF2" s="100"/>
      <c r="WAG2" s="99"/>
      <c r="WAH2" s="100"/>
      <c r="WAI2" s="99"/>
      <c r="WAJ2" s="100"/>
      <c r="WAK2" s="99"/>
      <c r="WAL2" s="100"/>
      <c r="WAM2" s="99"/>
      <c r="WAN2" s="100"/>
      <c r="WAO2" s="99"/>
      <c r="WAP2" s="100"/>
      <c r="WAQ2" s="99"/>
      <c r="WAR2" s="100"/>
      <c r="WAS2" s="99"/>
      <c r="WAT2" s="100"/>
      <c r="WAU2" s="99"/>
      <c r="WAV2" s="100"/>
      <c r="WAW2" s="99"/>
      <c r="WAX2" s="100"/>
      <c r="WAY2" s="99"/>
      <c r="WAZ2" s="100"/>
      <c r="WBA2" s="99"/>
      <c r="WBB2" s="100"/>
      <c r="WBC2" s="99"/>
      <c r="WBD2" s="100"/>
      <c r="WBE2" s="99"/>
      <c r="WBF2" s="100"/>
      <c r="WBG2" s="99"/>
      <c r="WBH2" s="100"/>
      <c r="WBI2" s="99"/>
      <c r="WBJ2" s="100"/>
      <c r="WBK2" s="99"/>
      <c r="WBL2" s="100"/>
      <c r="WBM2" s="99"/>
      <c r="WBN2" s="100"/>
      <c r="WBO2" s="99"/>
      <c r="WBP2" s="100"/>
      <c r="WBQ2" s="99"/>
      <c r="WBR2" s="100"/>
      <c r="WBS2" s="99"/>
      <c r="WBT2" s="100"/>
      <c r="WBU2" s="99"/>
      <c r="WBV2" s="100"/>
      <c r="WBW2" s="99"/>
      <c r="WBX2" s="100"/>
      <c r="WBY2" s="99"/>
      <c r="WBZ2" s="100"/>
      <c r="WCA2" s="99"/>
      <c r="WCB2" s="100"/>
      <c r="WCC2" s="99"/>
      <c r="WCD2" s="100"/>
      <c r="WCE2" s="99"/>
      <c r="WCF2" s="100"/>
      <c r="WCG2" s="99"/>
      <c r="WCH2" s="100"/>
      <c r="WCI2" s="99"/>
      <c r="WCJ2" s="100"/>
      <c r="WCK2" s="99"/>
      <c r="WCL2" s="100"/>
      <c r="WCM2" s="99"/>
      <c r="WCN2" s="100"/>
      <c r="WCO2" s="99"/>
      <c r="WCP2" s="100"/>
      <c r="WCQ2" s="99"/>
      <c r="WCR2" s="100"/>
      <c r="WCS2" s="99"/>
      <c r="WCT2" s="100"/>
      <c r="WCU2" s="99"/>
      <c r="WCV2" s="100"/>
      <c r="WCW2" s="99"/>
      <c r="WCX2" s="100"/>
      <c r="WCY2" s="99"/>
      <c r="WCZ2" s="100"/>
      <c r="WDA2" s="99"/>
      <c r="WDB2" s="100"/>
      <c r="WDC2" s="99"/>
      <c r="WDD2" s="100"/>
      <c r="WDE2" s="99"/>
      <c r="WDF2" s="100"/>
      <c r="WDG2" s="99"/>
      <c r="WDH2" s="100"/>
      <c r="WDI2" s="99"/>
      <c r="WDJ2" s="100"/>
      <c r="WDK2" s="99"/>
      <c r="WDL2" s="100"/>
      <c r="WDM2" s="99"/>
      <c r="WDN2" s="100"/>
      <c r="WDO2" s="99"/>
      <c r="WDP2" s="100"/>
      <c r="WDQ2" s="99"/>
      <c r="WDR2" s="100"/>
      <c r="WDS2" s="99"/>
      <c r="WDT2" s="100"/>
      <c r="WDU2" s="99"/>
      <c r="WDV2" s="100"/>
      <c r="WDW2" s="99"/>
      <c r="WDX2" s="100"/>
      <c r="WDY2" s="99"/>
      <c r="WDZ2" s="100"/>
      <c r="WEA2" s="99"/>
      <c r="WEB2" s="100"/>
      <c r="WEC2" s="99"/>
      <c r="WED2" s="100"/>
      <c r="WEE2" s="99"/>
      <c r="WEF2" s="100"/>
      <c r="WEG2" s="99"/>
      <c r="WEH2" s="100"/>
      <c r="WEI2" s="99"/>
      <c r="WEJ2" s="100"/>
      <c r="WEK2" s="99"/>
      <c r="WEL2" s="100"/>
      <c r="WEM2" s="99"/>
      <c r="WEN2" s="100"/>
      <c r="WEO2" s="99"/>
      <c r="WEP2" s="100"/>
      <c r="WEQ2" s="99"/>
      <c r="WER2" s="100"/>
      <c r="WES2" s="99"/>
      <c r="WET2" s="100"/>
      <c r="WEU2" s="99"/>
      <c r="WEV2" s="100"/>
      <c r="WEW2" s="99"/>
      <c r="WEX2" s="100"/>
      <c r="WEY2" s="99"/>
      <c r="WEZ2" s="100"/>
      <c r="WFA2" s="99"/>
      <c r="WFB2" s="100"/>
      <c r="WFC2" s="99"/>
      <c r="WFD2" s="100"/>
      <c r="WFE2" s="99"/>
      <c r="WFF2" s="100"/>
      <c r="WFG2" s="99"/>
      <c r="WFH2" s="100"/>
      <c r="WFI2" s="99"/>
      <c r="WFJ2" s="100"/>
      <c r="WFK2" s="99"/>
      <c r="WFL2" s="100"/>
      <c r="WFM2" s="99"/>
      <c r="WFN2" s="100"/>
      <c r="WFO2" s="99"/>
      <c r="WFP2" s="100"/>
      <c r="WFQ2" s="99"/>
      <c r="WFR2" s="100"/>
      <c r="WFS2" s="99"/>
      <c r="WFT2" s="100"/>
      <c r="WFU2" s="99"/>
      <c r="WFV2" s="100"/>
      <c r="WFW2" s="99"/>
      <c r="WFX2" s="100"/>
      <c r="WFY2" s="99"/>
      <c r="WFZ2" s="100"/>
      <c r="WGA2" s="99"/>
      <c r="WGB2" s="100"/>
      <c r="WGC2" s="99"/>
      <c r="WGD2" s="100"/>
      <c r="WGE2" s="99"/>
      <c r="WGF2" s="100"/>
      <c r="WGG2" s="99"/>
      <c r="WGH2" s="100"/>
      <c r="WGI2" s="99"/>
      <c r="WGJ2" s="100"/>
      <c r="WGK2" s="99"/>
      <c r="WGL2" s="100"/>
      <c r="WGM2" s="99"/>
      <c r="WGN2" s="100"/>
      <c r="WGO2" s="99"/>
      <c r="WGP2" s="100"/>
      <c r="WGQ2" s="99"/>
      <c r="WGR2" s="100"/>
      <c r="WGS2" s="99"/>
      <c r="WGT2" s="100"/>
      <c r="WGU2" s="99"/>
      <c r="WGV2" s="100"/>
      <c r="WGW2" s="99"/>
      <c r="WGX2" s="100"/>
      <c r="WGY2" s="99"/>
      <c r="WGZ2" s="100"/>
      <c r="WHA2" s="99"/>
      <c r="WHB2" s="100"/>
      <c r="WHC2" s="99"/>
      <c r="WHD2" s="100"/>
      <c r="WHE2" s="99"/>
      <c r="WHF2" s="100"/>
      <c r="WHG2" s="99"/>
      <c r="WHH2" s="100"/>
      <c r="WHI2" s="99"/>
      <c r="WHJ2" s="100"/>
      <c r="WHK2" s="99"/>
      <c r="WHL2" s="100"/>
      <c r="WHM2" s="99"/>
      <c r="WHN2" s="100"/>
      <c r="WHO2" s="99"/>
      <c r="WHP2" s="100"/>
      <c r="WHQ2" s="99"/>
      <c r="WHR2" s="100"/>
      <c r="WHS2" s="99"/>
      <c r="WHT2" s="100"/>
      <c r="WHU2" s="99"/>
      <c r="WHV2" s="100"/>
      <c r="WHW2" s="99"/>
      <c r="WHX2" s="100"/>
      <c r="WHY2" s="99"/>
      <c r="WHZ2" s="100"/>
      <c r="WIA2" s="99"/>
      <c r="WIB2" s="100"/>
      <c r="WIC2" s="99"/>
      <c r="WID2" s="100"/>
      <c r="WIE2" s="99"/>
      <c r="WIF2" s="100"/>
      <c r="WIG2" s="99"/>
      <c r="WIH2" s="100"/>
      <c r="WII2" s="99"/>
      <c r="WIJ2" s="100"/>
      <c r="WIK2" s="99"/>
      <c r="WIL2" s="100"/>
      <c r="WIM2" s="99"/>
      <c r="WIN2" s="100"/>
      <c r="WIO2" s="99"/>
      <c r="WIP2" s="100"/>
      <c r="WIQ2" s="99"/>
      <c r="WIR2" s="100"/>
      <c r="WIS2" s="99"/>
      <c r="WIT2" s="100"/>
      <c r="WIU2" s="99"/>
      <c r="WIV2" s="100"/>
      <c r="WIW2" s="99"/>
      <c r="WIX2" s="100"/>
      <c r="WIY2" s="99"/>
      <c r="WIZ2" s="100"/>
      <c r="WJA2" s="99"/>
      <c r="WJB2" s="100"/>
      <c r="WJC2" s="99"/>
      <c r="WJD2" s="100"/>
      <c r="WJE2" s="99"/>
      <c r="WJF2" s="100"/>
      <c r="WJG2" s="99"/>
      <c r="WJH2" s="100"/>
      <c r="WJI2" s="99"/>
      <c r="WJJ2" s="100"/>
      <c r="WJK2" s="99"/>
      <c r="WJL2" s="100"/>
      <c r="WJM2" s="99"/>
      <c r="WJN2" s="100"/>
      <c r="WJO2" s="99"/>
      <c r="WJP2" s="100"/>
      <c r="WJQ2" s="99"/>
      <c r="WJR2" s="100"/>
      <c r="WJS2" s="99"/>
      <c r="WJT2" s="100"/>
      <c r="WJU2" s="99"/>
      <c r="WJV2" s="100"/>
      <c r="WJW2" s="99"/>
      <c r="WJX2" s="100"/>
      <c r="WJY2" s="99"/>
      <c r="WJZ2" s="100"/>
      <c r="WKA2" s="99"/>
      <c r="WKB2" s="100"/>
      <c r="WKC2" s="99"/>
      <c r="WKD2" s="100"/>
      <c r="WKE2" s="99"/>
      <c r="WKF2" s="100"/>
      <c r="WKG2" s="99"/>
      <c r="WKH2" s="100"/>
      <c r="WKI2" s="99"/>
      <c r="WKJ2" s="100"/>
      <c r="WKK2" s="99"/>
      <c r="WKL2" s="100"/>
      <c r="WKM2" s="99"/>
      <c r="WKN2" s="100"/>
      <c r="WKO2" s="99"/>
      <c r="WKP2" s="100"/>
      <c r="WKQ2" s="99"/>
      <c r="WKR2" s="100"/>
      <c r="WKS2" s="99"/>
      <c r="WKT2" s="100"/>
      <c r="WKU2" s="99"/>
      <c r="WKV2" s="100"/>
      <c r="WKW2" s="99"/>
      <c r="WKX2" s="100"/>
      <c r="WKY2" s="99"/>
      <c r="WKZ2" s="100"/>
      <c r="WLA2" s="99"/>
      <c r="WLB2" s="100"/>
      <c r="WLC2" s="99"/>
      <c r="WLD2" s="100"/>
      <c r="WLE2" s="99"/>
      <c r="WLF2" s="100"/>
      <c r="WLG2" s="99"/>
      <c r="WLH2" s="100"/>
      <c r="WLI2" s="99"/>
      <c r="WLJ2" s="100"/>
      <c r="WLK2" s="99"/>
      <c r="WLL2" s="100"/>
      <c r="WLM2" s="99"/>
      <c r="WLN2" s="100"/>
      <c r="WLO2" s="99"/>
      <c r="WLP2" s="100"/>
      <c r="WLQ2" s="99"/>
      <c r="WLR2" s="100"/>
      <c r="WLS2" s="99"/>
      <c r="WLT2" s="100"/>
      <c r="WLU2" s="99"/>
      <c r="WLV2" s="100"/>
      <c r="WLW2" s="99"/>
      <c r="WLX2" s="100"/>
      <c r="WLY2" s="99"/>
      <c r="WLZ2" s="100"/>
      <c r="WMA2" s="99"/>
      <c r="WMB2" s="100"/>
      <c r="WMC2" s="99"/>
      <c r="WMD2" s="100"/>
      <c r="WME2" s="99"/>
      <c r="WMF2" s="100"/>
      <c r="WMG2" s="99"/>
      <c r="WMH2" s="100"/>
      <c r="WMI2" s="99"/>
      <c r="WMJ2" s="100"/>
      <c r="WMK2" s="99"/>
      <c r="WML2" s="100"/>
      <c r="WMM2" s="99"/>
      <c r="WMN2" s="100"/>
      <c r="WMO2" s="99"/>
      <c r="WMP2" s="100"/>
      <c r="WMQ2" s="99"/>
      <c r="WMR2" s="100"/>
      <c r="WMS2" s="99"/>
      <c r="WMT2" s="100"/>
      <c r="WMU2" s="99"/>
      <c r="WMV2" s="100"/>
      <c r="WMW2" s="99"/>
      <c r="WMX2" s="100"/>
      <c r="WMY2" s="99"/>
      <c r="WMZ2" s="100"/>
      <c r="WNA2" s="99"/>
      <c r="WNB2" s="100"/>
      <c r="WNC2" s="99"/>
      <c r="WND2" s="100"/>
      <c r="WNE2" s="99"/>
      <c r="WNF2" s="100"/>
      <c r="WNG2" s="99"/>
      <c r="WNH2" s="100"/>
      <c r="WNI2" s="99"/>
      <c r="WNJ2" s="100"/>
      <c r="WNK2" s="99"/>
      <c r="WNL2" s="100"/>
      <c r="WNM2" s="99"/>
      <c r="WNN2" s="100"/>
      <c r="WNO2" s="99"/>
      <c r="WNP2" s="100"/>
      <c r="WNQ2" s="99"/>
      <c r="WNR2" s="100"/>
      <c r="WNS2" s="99"/>
      <c r="WNT2" s="100"/>
      <c r="WNU2" s="99"/>
      <c r="WNV2" s="100"/>
      <c r="WNW2" s="99"/>
      <c r="WNX2" s="100"/>
      <c r="WNY2" s="99"/>
      <c r="WNZ2" s="100"/>
      <c r="WOA2" s="99"/>
      <c r="WOB2" s="100"/>
      <c r="WOC2" s="99"/>
      <c r="WOD2" s="100"/>
      <c r="WOE2" s="99"/>
      <c r="WOF2" s="100"/>
      <c r="WOG2" s="99"/>
      <c r="WOH2" s="100"/>
      <c r="WOI2" s="99"/>
      <c r="WOJ2" s="100"/>
      <c r="WOK2" s="99"/>
      <c r="WOL2" s="100"/>
      <c r="WOM2" s="99"/>
      <c r="WON2" s="100"/>
      <c r="WOO2" s="99"/>
      <c r="WOP2" s="100"/>
      <c r="WOQ2" s="99"/>
      <c r="WOR2" s="100"/>
      <c r="WOS2" s="99"/>
      <c r="WOT2" s="100"/>
      <c r="WOU2" s="99"/>
      <c r="WOV2" s="100"/>
      <c r="WOW2" s="99"/>
      <c r="WOX2" s="100"/>
      <c r="WOY2" s="99"/>
      <c r="WOZ2" s="100"/>
      <c r="WPA2" s="99"/>
      <c r="WPB2" s="100"/>
      <c r="WPC2" s="99"/>
      <c r="WPD2" s="100"/>
      <c r="WPE2" s="99"/>
      <c r="WPF2" s="100"/>
      <c r="WPG2" s="99"/>
      <c r="WPH2" s="100"/>
      <c r="WPI2" s="99"/>
      <c r="WPJ2" s="100"/>
      <c r="WPK2" s="99"/>
      <c r="WPL2" s="100"/>
      <c r="WPM2" s="99"/>
      <c r="WPN2" s="100"/>
      <c r="WPO2" s="99"/>
      <c r="WPP2" s="100"/>
      <c r="WPQ2" s="99"/>
      <c r="WPR2" s="100"/>
      <c r="WPS2" s="99"/>
      <c r="WPT2" s="100"/>
      <c r="WPU2" s="99"/>
      <c r="WPV2" s="100"/>
      <c r="WPW2" s="99"/>
      <c r="WPX2" s="100"/>
      <c r="WPY2" s="99"/>
      <c r="WPZ2" s="100"/>
      <c r="WQA2" s="99"/>
      <c r="WQB2" s="100"/>
      <c r="WQC2" s="99"/>
      <c r="WQD2" s="100"/>
      <c r="WQE2" s="99"/>
      <c r="WQF2" s="100"/>
      <c r="WQG2" s="99"/>
      <c r="WQH2" s="100"/>
      <c r="WQI2" s="99"/>
      <c r="WQJ2" s="100"/>
      <c r="WQK2" s="99"/>
      <c r="WQL2" s="100"/>
      <c r="WQM2" s="99"/>
      <c r="WQN2" s="100"/>
      <c r="WQO2" s="99"/>
      <c r="WQP2" s="100"/>
      <c r="WQQ2" s="99"/>
      <c r="WQR2" s="100"/>
      <c r="WQS2" s="99"/>
      <c r="WQT2" s="100"/>
      <c r="WQU2" s="99"/>
      <c r="WQV2" s="100"/>
      <c r="WQW2" s="99"/>
      <c r="WQX2" s="100"/>
      <c r="WQY2" s="99"/>
      <c r="WQZ2" s="100"/>
      <c r="WRA2" s="99"/>
      <c r="WRB2" s="100"/>
      <c r="WRC2" s="99"/>
      <c r="WRD2" s="100"/>
      <c r="WRE2" s="99"/>
      <c r="WRF2" s="100"/>
      <c r="WRG2" s="99"/>
      <c r="WRH2" s="100"/>
      <c r="WRI2" s="99"/>
      <c r="WRJ2" s="100"/>
      <c r="WRK2" s="99"/>
      <c r="WRL2" s="100"/>
      <c r="WRM2" s="99"/>
      <c r="WRN2" s="100"/>
      <c r="WRO2" s="99"/>
      <c r="WRP2" s="100"/>
      <c r="WRQ2" s="99"/>
      <c r="WRR2" s="100"/>
      <c r="WRS2" s="99"/>
      <c r="WRT2" s="100"/>
      <c r="WRU2" s="99"/>
      <c r="WRV2" s="100"/>
      <c r="WRW2" s="99"/>
      <c r="WRX2" s="100"/>
      <c r="WRY2" s="99"/>
      <c r="WRZ2" s="100"/>
      <c r="WSA2" s="99"/>
      <c r="WSB2" s="100"/>
      <c r="WSC2" s="99"/>
      <c r="WSD2" s="100"/>
      <c r="WSE2" s="99"/>
      <c r="WSF2" s="100"/>
      <c r="WSG2" s="99"/>
      <c r="WSH2" s="100"/>
      <c r="WSI2" s="99"/>
      <c r="WSJ2" s="100"/>
      <c r="WSK2" s="99"/>
      <c r="WSL2" s="100"/>
      <c r="WSM2" s="99"/>
      <c r="WSN2" s="100"/>
      <c r="WSO2" s="99"/>
      <c r="WSP2" s="100"/>
      <c r="WSQ2" s="99"/>
      <c r="WSR2" s="100"/>
      <c r="WSS2" s="99"/>
      <c r="WST2" s="100"/>
      <c r="WSU2" s="99"/>
      <c r="WSV2" s="100"/>
      <c r="WSW2" s="99"/>
      <c r="WSX2" s="100"/>
      <c r="WSY2" s="99"/>
      <c r="WSZ2" s="100"/>
      <c r="WTA2" s="99"/>
      <c r="WTB2" s="100"/>
      <c r="WTC2" s="99"/>
      <c r="WTD2" s="100"/>
      <c r="WTE2" s="99"/>
      <c r="WTF2" s="100"/>
      <c r="WTG2" s="99"/>
      <c r="WTH2" s="100"/>
      <c r="WTI2" s="99"/>
      <c r="WTJ2" s="100"/>
      <c r="WTK2" s="99"/>
      <c r="WTL2" s="100"/>
      <c r="WTM2" s="99"/>
      <c r="WTN2" s="100"/>
      <c r="WTO2" s="99"/>
      <c r="WTP2" s="100"/>
      <c r="WTQ2" s="99"/>
      <c r="WTR2" s="100"/>
      <c r="WTS2" s="99"/>
      <c r="WTT2" s="100"/>
      <c r="WTU2" s="99"/>
      <c r="WTV2" s="100"/>
      <c r="WTW2" s="99"/>
      <c r="WTX2" s="100"/>
      <c r="WTY2" s="99"/>
      <c r="WTZ2" s="100"/>
      <c r="WUA2" s="99"/>
      <c r="WUB2" s="100"/>
      <c r="WUC2" s="99"/>
      <c r="WUD2" s="100"/>
      <c r="WUE2" s="99"/>
      <c r="WUF2" s="100"/>
      <c r="WUG2" s="99"/>
      <c r="WUH2" s="100"/>
      <c r="WUI2" s="99"/>
      <c r="WUJ2" s="100"/>
      <c r="WUK2" s="99"/>
      <c r="WUL2" s="100"/>
      <c r="WUM2" s="99"/>
      <c r="WUN2" s="100"/>
      <c r="WUO2" s="99"/>
      <c r="WUP2" s="100"/>
      <c r="WUQ2" s="99"/>
      <c r="WUR2" s="100"/>
      <c r="WUS2" s="99"/>
      <c r="WUT2" s="100"/>
      <c r="WUU2" s="99"/>
      <c r="WUV2" s="100"/>
      <c r="WUW2" s="99"/>
      <c r="WUX2" s="100"/>
      <c r="WUY2" s="99"/>
      <c r="WUZ2" s="100"/>
      <c r="WVA2" s="99"/>
      <c r="WVB2" s="100"/>
      <c r="WVC2" s="99"/>
      <c r="WVD2" s="100"/>
      <c r="WVE2" s="99"/>
      <c r="WVF2" s="100"/>
      <c r="WVG2" s="99"/>
      <c r="WVH2" s="100"/>
      <c r="WVI2" s="99"/>
      <c r="WVJ2" s="100"/>
      <c r="WVK2" s="99"/>
      <c r="WVL2" s="100"/>
      <c r="WVM2" s="99"/>
      <c r="WVN2" s="100"/>
      <c r="WVO2" s="99"/>
      <c r="WVP2" s="100"/>
      <c r="WVQ2" s="99"/>
      <c r="WVR2" s="100"/>
      <c r="WVS2" s="99"/>
      <c r="WVT2" s="100"/>
      <c r="WVU2" s="99"/>
      <c r="WVV2" s="100"/>
      <c r="WVW2" s="99"/>
      <c r="WVX2" s="100"/>
      <c r="WVY2" s="99"/>
      <c r="WVZ2" s="100"/>
      <c r="WWA2" s="99"/>
      <c r="WWB2" s="100"/>
      <c r="WWC2" s="99"/>
      <c r="WWD2" s="100"/>
      <c r="WWE2" s="99"/>
      <c r="WWF2" s="100"/>
      <c r="WWG2" s="99"/>
      <c r="WWH2" s="100"/>
      <c r="WWI2" s="99"/>
      <c r="WWJ2" s="100"/>
      <c r="WWK2" s="99"/>
      <c r="WWL2" s="100"/>
      <c r="WWM2" s="99"/>
      <c r="WWN2" s="100"/>
      <c r="WWO2" s="99"/>
      <c r="WWP2" s="100"/>
      <c r="WWQ2" s="99"/>
      <c r="WWR2" s="100"/>
      <c r="WWS2" s="99"/>
      <c r="WWT2" s="100"/>
      <c r="WWU2" s="99"/>
      <c r="WWV2" s="100"/>
      <c r="WWW2" s="99"/>
      <c r="WWX2" s="100"/>
      <c r="WWY2" s="99"/>
      <c r="WWZ2" s="100"/>
      <c r="WXA2" s="99"/>
      <c r="WXB2" s="100"/>
      <c r="WXC2" s="99"/>
      <c r="WXD2" s="100"/>
      <c r="WXE2" s="99"/>
      <c r="WXF2" s="100"/>
      <c r="WXG2" s="99"/>
      <c r="WXH2" s="100"/>
      <c r="WXI2" s="99"/>
      <c r="WXJ2" s="100"/>
      <c r="WXK2" s="99"/>
      <c r="WXL2" s="100"/>
      <c r="WXM2" s="99"/>
      <c r="WXN2" s="100"/>
      <c r="WXO2" s="99"/>
      <c r="WXP2" s="100"/>
      <c r="WXQ2" s="99"/>
      <c r="WXR2" s="100"/>
      <c r="WXS2" s="99"/>
      <c r="WXT2" s="100"/>
      <c r="WXU2" s="99"/>
      <c r="WXV2" s="100"/>
      <c r="WXW2" s="99"/>
      <c r="WXX2" s="100"/>
      <c r="WXY2" s="99"/>
      <c r="WXZ2" s="100"/>
      <c r="WYA2" s="99"/>
      <c r="WYB2" s="100"/>
      <c r="WYC2" s="99"/>
      <c r="WYD2" s="100"/>
      <c r="WYE2" s="99"/>
      <c r="WYF2" s="100"/>
      <c r="WYG2" s="99"/>
      <c r="WYH2" s="100"/>
      <c r="WYI2" s="99"/>
      <c r="WYJ2" s="100"/>
      <c r="WYK2" s="99"/>
      <c r="WYL2" s="100"/>
      <c r="WYM2" s="99"/>
      <c r="WYN2" s="100"/>
      <c r="WYO2" s="99"/>
      <c r="WYP2" s="100"/>
      <c r="WYQ2" s="99"/>
      <c r="WYR2" s="100"/>
      <c r="WYS2" s="99"/>
      <c r="WYT2" s="100"/>
      <c r="WYU2" s="99"/>
      <c r="WYV2" s="100"/>
      <c r="WYW2" s="99"/>
      <c r="WYX2" s="100"/>
      <c r="WYY2" s="99"/>
      <c r="WYZ2" s="100"/>
      <c r="WZA2" s="99"/>
      <c r="WZB2" s="100"/>
      <c r="WZC2" s="99"/>
      <c r="WZD2" s="100"/>
      <c r="WZE2" s="99"/>
      <c r="WZF2" s="100"/>
      <c r="WZG2" s="99"/>
      <c r="WZH2" s="100"/>
      <c r="WZI2" s="99"/>
      <c r="WZJ2" s="100"/>
      <c r="WZK2" s="99"/>
      <c r="WZL2" s="100"/>
      <c r="WZM2" s="99"/>
      <c r="WZN2" s="100"/>
      <c r="WZO2" s="99"/>
      <c r="WZP2" s="100"/>
      <c r="WZQ2" s="99"/>
      <c r="WZR2" s="100"/>
      <c r="WZS2" s="99"/>
      <c r="WZT2" s="100"/>
      <c r="WZU2" s="99"/>
      <c r="WZV2" s="100"/>
      <c r="WZW2" s="99"/>
      <c r="WZX2" s="100"/>
      <c r="WZY2" s="99"/>
      <c r="WZZ2" s="100"/>
      <c r="XAA2" s="99"/>
      <c r="XAB2" s="100"/>
      <c r="XAC2" s="99"/>
      <c r="XAD2" s="100"/>
      <c r="XAE2" s="99"/>
      <c r="XAF2" s="100"/>
      <c r="XAG2" s="99"/>
      <c r="XAH2" s="100"/>
      <c r="XAI2" s="99"/>
      <c r="XAJ2" s="100"/>
      <c r="XAK2" s="99"/>
      <c r="XAL2" s="100"/>
      <c r="XAM2" s="99"/>
      <c r="XAN2" s="100"/>
      <c r="XAO2" s="99"/>
      <c r="XAP2" s="100"/>
      <c r="XAQ2" s="99"/>
      <c r="XAR2" s="100"/>
      <c r="XAS2" s="99"/>
      <c r="XAT2" s="100"/>
      <c r="XAU2" s="99"/>
      <c r="XAV2" s="100"/>
      <c r="XAW2" s="99"/>
      <c r="XAX2" s="100"/>
      <c r="XAY2" s="99"/>
      <c r="XAZ2" s="100"/>
      <c r="XBA2" s="99"/>
      <c r="XBB2" s="100"/>
      <c r="XBC2" s="99"/>
      <c r="XBD2" s="100"/>
      <c r="XBE2" s="99"/>
      <c r="XBF2" s="100"/>
      <c r="XBG2" s="99"/>
      <c r="XBH2" s="100"/>
      <c r="XBI2" s="99"/>
      <c r="XBJ2" s="100"/>
      <c r="XBK2" s="99"/>
      <c r="XBL2" s="100"/>
      <c r="XBM2" s="99"/>
      <c r="XBN2" s="100"/>
      <c r="XBO2" s="99"/>
      <c r="XBP2" s="100"/>
      <c r="XBQ2" s="99"/>
      <c r="XBR2" s="100"/>
      <c r="XBS2" s="99"/>
      <c r="XBT2" s="100"/>
      <c r="XBU2" s="99"/>
      <c r="XBV2" s="100"/>
      <c r="XBW2" s="99"/>
      <c r="XBX2" s="100"/>
      <c r="XBY2" s="99"/>
      <c r="XBZ2" s="100"/>
      <c r="XCA2" s="99"/>
      <c r="XCB2" s="100"/>
      <c r="XCC2" s="99"/>
      <c r="XCD2" s="100"/>
      <c r="XCE2" s="99"/>
      <c r="XCF2" s="100"/>
      <c r="XCG2" s="99"/>
      <c r="XCH2" s="100"/>
      <c r="XCI2" s="99"/>
      <c r="XCJ2" s="100"/>
      <c r="XCK2" s="99"/>
      <c r="XCL2" s="100"/>
      <c r="XCM2" s="99"/>
      <c r="XCN2" s="100"/>
      <c r="XCO2" s="99"/>
      <c r="XCP2" s="100"/>
      <c r="XCQ2" s="99"/>
      <c r="XCR2" s="100"/>
      <c r="XCS2" s="99"/>
      <c r="XCT2" s="100"/>
      <c r="XCU2" s="99"/>
      <c r="XCV2" s="100"/>
      <c r="XCW2" s="99"/>
      <c r="XCX2" s="100"/>
      <c r="XCY2" s="99"/>
      <c r="XCZ2" s="100"/>
      <c r="XDA2" s="99"/>
      <c r="XDB2" s="100"/>
      <c r="XDC2" s="99"/>
      <c r="XDD2" s="100"/>
      <c r="XDE2" s="99"/>
      <c r="XDF2" s="100"/>
      <c r="XDG2" s="99"/>
      <c r="XDH2" s="100"/>
      <c r="XDI2" s="99"/>
      <c r="XDJ2" s="100"/>
      <c r="XDK2" s="99"/>
      <c r="XDL2" s="100"/>
      <c r="XDM2" s="99"/>
      <c r="XDN2" s="100"/>
      <c r="XDO2" s="99"/>
      <c r="XDP2" s="100"/>
      <c r="XDQ2" s="99"/>
      <c r="XDR2" s="100"/>
      <c r="XDS2" s="99"/>
      <c r="XDT2" s="100"/>
      <c r="XDU2" s="99"/>
      <c r="XDV2" s="100"/>
      <c r="XDW2" s="99"/>
      <c r="XDX2" s="100"/>
      <c r="XDY2" s="99"/>
      <c r="XDZ2" s="100"/>
      <c r="XEA2" s="99"/>
      <c r="XEB2" s="100"/>
      <c r="XEC2" s="99"/>
      <c r="XED2" s="100"/>
      <c r="XEE2" s="99"/>
      <c r="XEF2" s="100"/>
      <c r="XEG2" s="99"/>
      <c r="XEH2" s="100"/>
      <c r="XEI2" s="99"/>
      <c r="XEJ2" s="100"/>
      <c r="XEK2" s="99"/>
      <c r="XEL2" s="100"/>
      <c r="XEM2" s="99"/>
      <c r="XEN2" s="100"/>
      <c r="XEO2" s="99"/>
      <c r="XEP2" s="100"/>
      <c r="XEQ2" s="99"/>
      <c r="XER2" s="100"/>
      <c r="XES2" s="99"/>
      <c r="XET2" s="100"/>
      <c r="XEU2" s="99"/>
      <c r="XEV2" s="100"/>
      <c r="XEW2" s="99"/>
      <c r="XEX2" s="100"/>
      <c r="XEY2" s="99"/>
      <c r="XEZ2" s="100"/>
      <c r="XFA2" s="99"/>
      <c r="XFB2" s="100"/>
      <c r="XFC2" s="99"/>
      <c r="XFD2" s="100"/>
    </row>
    <row r="3" spans="1:16384" ht="15" hidden="1">
      <c r="C3" s="93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44"/>
      <c r="U3" s="102"/>
      <c r="V3" s="134"/>
      <c r="W3" s="110" t="e">
        <f>IF(U5&gt;Y5,U4,Y4)</f>
        <v>#REF!</v>
      </c>
      <c r="X3" s="92"/>
      <c r="Y3" s="92"/>
      <c r="Z3" s="145"/>
      <c r="AA3" s="115"/>
      <c r="AB3" s="165"/>
      <c r="AC3" s="166"/>
      <c r="AD3" s="167"/>
      <c r="AE3" s="168" t="s">
        <v>417</v>
      </c>
      <c r="AF3" s="169"/>
      <c r="AG3" s="101"/>
      <c r="AH3" s="155"/>
      <c r="AI3" s="92"/>
      <c r="AJ3" s="92"/>
      <c r="AK3" s="110" t="e">
        <f>IF(AI5&gt;AM5,AI4,AM4)</f>
        <v>#REF!</v>
      </c>
      <c r="AL3" s="92"/>
      <c r="AM3" s="92"/>
      <c r="AN3" s="145"/>
      <c r="AO3" s="165"/>
      <c r="AP3" s="166"/>
      <c r="AQ3" s="167"/>
      <c r="AR3" s="168" t="s">
        <v>417</v>
      </c>
      <c r="AS3" s="169"/>
    </row>
    <row r="4" spans="1:16384" ht="15" hidden="1">
      <c r="C4" s="93"/>
      <c r="D4" s="101"/>
      <c r="E4" s="101">
        <f>18*0.5</f>
        <v>9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46" t="e">
        <f>#REF!</f>
        <v>#REF!</v>
      </c>
      <c r="U4" s="108" t="e">
        <f>IF(V4=TRUE,"ZZ",V5)</f>
        <v>#REF!</v>
      </c>
      <c r="V4" s="147" t="e">
        <f>OR(AND(V2=A8,T4&gt;T137),AND(V2=A9,T4&gt;T149),AND(V2=A10,T4&gt;T150),AND(V2=A11,T4&gt;T151))</f>
        <v>#REF!</v>
      </c>
      <c r="W4" s="111" t="e">
        <f>IF(W3=U4,U5,Y5)</f>
        <v>#REF!</v>
      </c>
      <c r="X4" s="105" t="e">
        <f>#REF!</f>
        <v>#REF!</v>
      </c>
      <c r="Y4" s="108" t="e">
        <f>IF(X4&gt;W152,0,CHOOSE((SUMPRODUCT(Y14:Y152,B14:B152)),C14,C15,C16,C17,C18,C19,C20,C21,C22,C23,C24,C25,C26,C27,C28,C29,C30,C31,C32,C33,C34,C35,C36,C37,C38,C39,C40,C41,C42,C43,C44,C45,C46,C47,C48,C49,C50,C51,C52,C53,C54,C55,C56,C57,C58,C59,C60,C61,C62,C63,C64,C65,C66,C67,C68,C69,C70,C71,C72,C73,C74,C75,C76,C77,C78,C79,C80,C81,C82,C83,C84,C85,C86,C87,C88,C89,C92,C93,C94,C95,C98,C99,C100,C101,C104,C105,C106,C107,C110,C111,C112,C113,C116,C118,C119,C120,C137,C138,C139,C140,C149,C150,C151))</f>
        <v>#REF!</v>
      </c>
      <c r="Z4" s="148"/>
      <c r="AB4" s="165"/>
      <c r="AC4" s="166"/>
      <c r="AD4" s="167"/>
      <c r="AE4" s="170" t="e">
        <f>AR4</f>
        <v>#REF!</v>
      </c>
      <c r="AF4" s="171" t="e">
        <f>CHOOSE((SUMPRODUCT(AF14:AF152,B14:B152)),C14,C15,C16,C17,C18,C19,C20,C21,C22,C23,C24,C25,C26,C27,C28,C29,C30,C31,C32,C33,C34,C35,C36,C37,C38,C39,C40,C41,C42,C43,C44,C45,C46,C47,C48,C49,C50,C51,C52,C53,C54,C55,C56,C57,C58,C59,C60,C61,C62,C63,C64,C65,C66,C67,C68,C69,C70,C71,C72,C73,C74,C75,C76,C77,C78,C79,C80,C81,C82,C83,C84,C85,C86,C87,C88,C89,C92,C93,C94,C95,C98,C99,C100,C101,C104,C105,C106,C107,C110,C111,C112,C113,C116,C118,C119,C120,C137,C138,C139,C140,C149,C150,C151)</f>
        <v>#REF!</v>
      </c>
      <c r="AG4" s="104"/>
      <c r="AH4" s="156" t="e">
        <f>T4</f>
        <v>#REF!</v>
      </c>
      <c r="AI4" s="108" t="e">
        <f>IF(AH4&gt;AH152,0,CHOOSE((SUMPRODUCT(AI14:AI152,B14:B152)),C14,C15,C16,C17,C18,C19,C20,C21,C22,C23,C24,C25,C26,C27,C28,C29,C30,C31,C32,C33,C34,C35,C36,C37,C38,C39,C40,C41,C42,C43,C44,C45,C46,C47,C48,C49,C50,C51,C52,C53,C54,C55,C56,C57,C58,C59,C60,C61,C62,C63,C64,C65,C66,C67,C68,C69,C70,C71,C72,C73,C74,C75,C76,C77,C78,C79,C80,C81,C82,C83,C84,C85,C86,C87,C88,C89,C92,C93,C94,C95,C98,C99,C100,C101,C104,C105,C106,C107,C110,C111,C112,C113,C116,C118,C119,C120,C137,C138,C139,C140,C149,C150,C151))</f>
        <v>#REF!</v>
      </c>
      <c r="AJ4" s="104"/>
      <c r="AK4" s="111" t="e">
        <f>IF(AK3=AI4,AI5,AM5)</f>
        <v>#REF!</v>
      </c>
      <c r="AL4" s="106" t="e">
        <f>X4</f>
        <v>#REF!</v>
      </c>
      <c r="AM4" s="108" t="e">
        <f>IF(AL4&gt;AJ152,0,CHOOSE((SUMPRODUCT(AM14:AM152,B14:B152)),C14,C15,C16,C17,C18,C19,C20,C21,C22,C23,C24,C25,C26,C27,C28,C29,C30,C31,C32,C33,C34,C35,C36,C37,C38,C39,C40,C41,C42,C43,C44,C45,C46,C47,C48,C49,C50,C51,C52,C53,C54,C55,C56,C57,C58,C59,C60,C61,C62,C63,C64,C65,C66,C67,C68,C69,C70,C71,C72,C73,C74,C75,C76,C77,C78,C79,C80,C81,C82,C83,C84,C85,C86,C87,C88,C89,C92,C93,C94,C95,C98,C99,C100,C101,C104,C105,C106,C107,C110,C111,C112,C113,C116,C118,C119,C120,C137,C138,C139,C140,C149,C150,C151))</f>
        <v>#REF!</v>
      </c>
      <c r="AN4" s="145"/>
      <c r="AO4" s="165"/>
      <c r="AP4" s="166"/>
      <c r="AQ4" s="167"/>
      <c r="AR4" s="170" t="e">
        <f>#REF!</f>
        <v>#REF!</v>
      </c>
      <c r="AS4" s="171" t="e">
        <f>CHOOSE((SUMPRODUCT(AS14:AS152,B14:B152)),C14,C15,C16,C17,C18,C19,C20,C21,C22,C23,C24,C25,C26,C27,C28,C29,C30,C31,C32,C33,C34,C35,C36,C37,C38,C39,C40,C41,C42,C43,C44,C45,C46,C47,C48,C49,C50,C51,C52,C53,C54,C55,C56,C57,C58,C59,C60,C61,C62,C63,C64,C65,C66,C67,C68,C69,C70,C71,C72,C73,C74,C75,C76,C77,C78,C79,C80,C81,C82,C83,C84,C85,C86,C87,C88,C89,C92,C93,C94,C95,C98,C99,C100,C101,C104,C105,C106,C107,C110,C111,C112,C113,C116,C118,C119,C120,C137,C138,C139,C140,C149,C150,C151)</f>
        <v>#REF!</v>
      </c>
    </row>
    <row r="5" spans="1:16384" s="43" customFormat="1" ht="12.75" hidden="1">
      <c r="B5" s="88"/>
      <c r="C5" s="10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49"/>
      <c r="U5" s="109">
        <f>SUMIF($C14:$C203,U4,$D14:$D203)</f>
        <v>0</v>
      </c>
      <c r="V5" s="150" t="e">
        <f>IF(T4&gt;T152,0,CHOOSE((SUMPRODUCT(U14:U152,B14:B152)),C14,C15,C16,C17,C18,C19,C20,C21,C22,C23,C24,C25,C26,C27,C28,C29,C30,C31,C32,C33,C34,C35,C36,C37,C38,C39,C40,C41,C42,C43,C44,C45,C46,C47,C48,C49,C50,C51,C52,C53,C54,C55,C56,C57,C58,C59,C60,C61,C62,C63,C64,C65,C66,C67,C68,C69,C70,C71,C72,C73,C74,C75,C76,C77,C78,C79,C80,C81,C82,C83,C84,C85,C86,C87,C88,C89,C92,C93,C94,C95,C98,C99,C100,C101,C104,C105,C106,C107,C110,C111,C112,C113,C116,C118,C119,C120,C137,C138,C139,C140,C149,C150,C151))</f>
        <v>#REF!</v>
      </c>
      <c r="Y5" s="109">
        <f>SUMIF($C14:$C203,Y4,$D14:$D203)</f>
        <v>0</v>
      </c>
      <c r="Z5" s="148"/>
      <c r="AB5" s="172"/>
      <c r="AC5" s="173"/>
      <c r="AD5" s="167"/>
      <c r="AE5" s="173"/>
      <c r="AF5" s="175">
        <f>SUMIF($C14:$C203,AF4,$D14:$D203)</f>
        <v>0</v>
      </c>
      <c r="AH5" s="157"/>
      <c r="AI5" s="109">
        <f>SUMIF($C14:$C203,AI4,$D14:$D203)</f>
        <v>0</v>
      </c>
      <c r="AM5" s="109">
        <f>SUMIF($C14:$C203,AM4,$D14:$D203)</f>
        <v>0</v>
      </c>
      <c r="AN5" s="158"/>
      <c r="AO5" s="172"/>
      <c r="AP5" s="173"/>
      <c r="AQ5" s="174" t="s">
        <v>413</v>
      </c>
      <c r="AR5" s="173"/>
      <c r="AS5" s="175">
        <f>SUMIF($C14:$C203,AS4,$D14:$D203)</f>
        <v>0</v>
      </c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16384" s="43" customFormat="1" ht="13.5" hidden="1" thickBot="1">
      <c r="B6" s="88"/>
      <c r="C6" s="107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51"/>
      <c r="U6" s="152"/>
      <c r="V6" s="152"/>
      <c r="W6" s="152"/>
      <c r="X6" s="152"/>
      <c r="Y6" s="152"/>
      <c r="Z6" s="153"/>
      <c r="AB6" s="172"/>
      <c r="AC6" s="173"/>
      <c r="AD6" s="176"/>
      <c r="AE6" s="168" t="s">
        <v>415</v>
      </c>
      <c r="AF6" s="177"/>
      <c r="AH6" s="159"/>
      <c r="AI6" s="152"/>
      <c r="AJ6" s="152"/>
      <c r="AK6" s="152"/>
      <c r="AL6" s="152"/>
      <c r="AM6" s="152"/>
      <c r="AN6" s="160"/>
      <c r="AO6" s="172"/>
      <c r="AP6" s="173"/>
      <c r="AQ6" s="176" t="e">
        <f>CHOOSE(#REF!,#REF!,#REF!,#REF!,#REF!,#REF!,#REF!,#REF!,#REF!,#REF!,#REF!,#REF!)</f>
        <v>#REF!</v>
      </c>
      <c r="AR6" s="168" t="s">
        <v>415</v>
      </c>
      <c r="AS6" s="177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16384" s="43" customFormat="1" ht="13.5" thickBot="1">
      <c r="B7" s="88"/>
      <c r="C7" s="107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35"/>
      <c r="AB7" s="172" t="s">
        <v>414</v>
      </c>
      <c r="AC7" s="173"/>
      <c r="AD7" s="174"/>
      <c r="AE7" s="168" t="s">
        <v>416</v>
      </c>
      <c r="AF7" s="178"/>
      <c r="AN7" s="104"/>
      <c r="AO7" s="172" t="s">
        <v>414</v>
      </c>
      <c r="AP7" s="173"/>
      <c r="AQ7" s="174">
        <v>93.91</v>
      </c>
      <c r="AR7" s="168" t="s">
        <v>416</v>
      </c>
      <c r="AS7" s="178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16384" ht="14.25" thickTop="1" thickBot="1">
      <c r="A8" s="86" t="s">
        <v>406</v>
      </c>
      <c r="C8" s="187" t="s">
        <v>3</v>
      </c>
      <c r="D8" s="199"/>
      <c r="E8" s="187" t="s">
        <v>4</v>
      </c>
      <c r="F8" s="202"/>
      <c r="G8" s="202"/>
      <c r="H8" s="202"/>
      <c r="I8" s="199"/>
      <c r="J8" s="205"/>
      <c r="K8" s="187" t="s">
        <v>5</v>
      </c>
      <c r="L8" s="202"/>
      <c r="M8" s="202"/>
      <c r="N8" s="202"/>
      <c r="O8" s="199"/>
      <c r="P8" s="187" t="s">
        <v>6</v>
      </c>
      <c r="Q8" s="199"/>
      <c r="R8" s="187" t="s">
        <v>3</v>
      </c>
      <c r="S8" s="199"/>
      <c r="T8" s="195" t="s">
        <v>7</v>
      </c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8"/>
    </row>
    <row r="9" spans="1:16384" ht="14.25" thickTop="1" thickBot="1">
      <c r="A9" s="86" t="s">
        <v>25</v>
      </c>
      <c r="C9" s="200"/>
      <c r="D9" s="201"/>
      <c r="E9" s="200"/>
      <c r="F9" s="203"/>
      <c r="G9" s="203"/>
      <c r="H9" s="203"/>
      <c r="I9" s="201"/>
      <c r="J9" s="206"/>
      <c r="K9" s="200"/>
      <c r="L9" s="203"/>
      <c r="M9" s="203"/>
      <c r="N9" s="203"/>
      <c r="O9" s="201"/>
      <c r="P9" s="200"/>
      <c r="Q9" s="201"/>
      <c r="R9" s="200"/>
      <c r="S9" s="201"/>
      <c r="T9" s="181" t="s">
        <v>8</v>
      </c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8"/>
      <c r="AH9" s="181" t="s">
        <v>9</v>
      </c>
      <c r="AI9" s="197"/>
      <c r="AJ9" s="197"/>
      <c r="AK9" s="197"/>
      <c r="AL9" s="197"/>
      <c r="AM9" s="197"/>
      <c r="AN9" s="198"/>
      <c r="AO9" s="116"/>
    </row>
    <row r="10" spans="1:16384" s="9" customFormat="1" ht="11.25" customHeight="1" thickTop="1">
      <c r="A10" s="86" t="s">
        <v>407</v>
      </c>
      <c r="B10" s="87"/>
      <c r="C10" s="4"/>
      <c r="D10" s="5" t="s">
        <v>10</v>
      </c>
      <c r="E10" s="6" t="s">
        <v>11</v>
      </c>
      <c r="F10" s="6" t="s">
        <v>12</v>
      </c>
      <c r="G10" s="6" t="s">
        <v>13</v>
      </c>
      <c r="H10" s="6" t="s">
        <v>14</v>
      </c>
      <c r="I10" s="7"/>
      <c r="J10" s="204"/>
      <c r="K10" s="6"/>
      <c r="L10" s="6"/>
      <c r="M10" s="6"/>
      <c r="N10" s="6"/>
      <c r="O10" s="7"/>
      <c r="P10" s="6"/>
      <c r="Q10" s="6"/>
      <c r="R10" s="8"/>
      <c r="S10" s="7"/>
      <c r="T10" s="136" t="s">
        <v>15</v>
      </c>
      <c r="U10" s="97"/>
      <c r="V10" s="37"/>
      <c r="W10" s="36" t="s">
        <v>16</v>
      </c>
      <c r="X10" s="6"/>
      <c r="Y10" s="6"/>
      <c r="Z10" s="6" t="s">
        <v>17</v>
      </c>
      <c r="AA10" s="6"/>
      <c r="AB10" s="117"/>
      <c r="AC10" s="121" t="s">
        <v>419</v>
      </c>
      <c r="AD10" s="127"/>
      <c r="AE10" s="131"/>
      <c r="AF10" s="123"/>
      <c r="AG10" s="7"/>
      <c r="AH10" s="36" t="s">
        <v>18</v>
      </c>
      <c r="AI10" s="38"/>
      <c r="AJ10" s="36" t="s">
        <v>19</v>
      </c>
      <c r="AK10" s="38"/>
      <c r="AL10" s="6"/>
      <c r="AM10" s="6"/>
      <c r="AN10" s="6" t="s">
        <v>20</v>
      </c>
      <c r="AO10" s="117"/>
      <c r="AP10" s="121" t="s">
        <v>419</v>
      </c>
      <c r="AQ10" s="127"/>
      <c r="AR10" s="131"/>
      <c r="AS10" s="123"/>
    </row>
    <row r="11" spans="1:16384" s="9" customFormat="1" ht="11.25" customHeight="1">
      <c r="A11" s="87" t="s">
        <v>408</v>
      </c>
      <c r="B11" s="87"/>
      <c r="C11" s="4"/>
      <c r="D11" s="5" t="s">
        <v>21</v>
      </c>
      <c r="E11" s="6" t="s">
        <v>11</v>
      </c>
      <c r="F11" s="6" t="s">
        <v>12</v>
      </c>
      <c r="G11" s="6" t="s">
        <v>22</v>
      </c>
      <c r="H11" s="6" t="s">
        <v>23</v>
      </c>
      <c r="I11" s="7" t="s">
        <v>24</v>
      </c>
      <c r="J11" s="204" t="s">
        <v>25</v>
      </c>
      <c r="K11" s="6" t="s">
        <v>26</v>
      </c>
      <c r="L11" s="6" t="s">
        <v>27</v>
      </c>
      <c r="M11" s="6" t="s">
        <v>28</v>
      </c>
      <c r="N11" s="10" t="s">
        <v>29</v>
      </c>
      <c r="O11" s="7" t="s">
        <v>30</v>
      </c>
      <c r="P11" s="6" t="s">
        <v>31</v>
      </c>
      <c r="Q11" s="6" t="s">
        <v>32</v>
      </c>
      <c r="R11" s="8"/>
      <c r="S11" s="7" t="s">
        <v>21</v>
      </c>
      <c r="T11" s="136" t="s">
        <v>147</v>
      </c>
      <c r="U11" s="97"/>
      <c r="V11" s="37"/>
      <c r="W11" s="36" t="s">
        <v>148</v>
      </c>
      <c r="X11" s="6" t="s">
        <v>35</v>
      </c>
      <c r="Y11" s="6"/>
      <c r="Z11" s="6" t="s">
        <v>36</v>
      </c>
      <c r="AA11" s="6"/>
      <c r="AB11" s="179" t="s">
        <v>418</v>
      </c>
      <c r="AC11" s="121"/>
      <c r="AD11" s="125" t="s">
        <v>413</v>
      </c>
      <c r="AE11" s="131"/>
      <c r="AF11" s="123"/>
      <c r="AG11" s="7" t="s">
        <v>37</v>
      </c>
      <c r="AH11" s="36" t="s">
        <v>410</v>
      </c>
      <c r="AI11" s="38"/>
      <c r="AJ11" s="36" t="s">
        <v>412</v>
      </c>
      <c r="AK11" s="38"/>
      <c r="AL11" s="6" t="s">
        <v>40</v>
      </c>
      <c r="AM11" s="6"/>
      <c r="AN11" s="7" t="s">
        <v>41</v>
      </c>
      <c r="AO11" s="179" t="s">
        <v>418</v>
      </c>
      <c r="AP11" s="121"/>
      <c r="AQ11" s="125" t="s">
        <v>413</v>
      </c>
      <c r="AR11" s="131"/>
      <c r="AS11" s="123"/>
    </row>
    <row r="12" spans="1:16384" s="9" customFormat="1" ht="11.25" customHeight="1">
      <c r="A12" s="87"/>
      <c r="B12" s="87"/>
      <c r="C12" s="4"/>
      <c r="D12" s="5" t="s">
        <v>42</v>
      </c>
      <c r="E12" s="6" t="s">
        <v>43</v>
      </c>
      <c r="F12" s="6" t="s">
        <v>43</v>
      </c>
      <c r="G12" s="6" t="str">
        <f>E12</f>
        <v>mm</v>
      </c>
      <c r="H12" s="6" t="str">
        <f>E12</f>
        <v>mm</v>
      </c>
      <c r="I12" s="7" t="str">
        <f>E12</f>
        <v>mm</v>
      </c>
      <c r="J12" s="7" t="s">
        <v>44</v>
      </c>
      <c r="K12" s="6" t="str">
        <f>E12</f>
        <v>mm</v>
      </c>
      <c r="L12" s="6" t="str">
        <f>E12</f>
        <v>mm</v>
      </c>
      <c r="M12" s="6"/>
      <c r="N12" s="6" t="str">
        <f>E12</f>
        <v>mm</v>
      </c>
      <c r="O12" s="7" t="str">
        <f>E12</f>
        <v>mm</v>
      </c>
      <c r="P12" s="6" t="s">
        <v>45</v>
      </c>
      <c r="Q12" s="6" t="s">
        <v>46</v>
      </c>
      <c r="R12" s="8"/>
      <c r="S12" s="7" t="s">
        <v>42</v>
      </c>
      <c r="T12" s="136" t="s">
        <v>149</v>
      </c>
      <c r="U12" s="97"/>
      <c r="V12" s="37"/>
      <c r="W12" s="36" t="s">
        <v>150</v>
      </c>
      <c r="X12" s="6" t="s">
        <v>48</v>
      </c>
      <c r="Y12" s="6"/>
      <c r="Z12" s="6" t="s">
        <v>0</v>
      </c>
      <c r="AA12" s="6"/>
      <c r="AB12" s="117"/>
      <c r="AC12" s="121"/>
      <c r="AD12" s="127"/>
      <c r="AE12" s="131"/>
      <c r="AF12" s="123"/>
      <c r="AG12" s="7" t="s">
        <v>44</v>
      </c>
      <c r="AH12" s="36" t="s">
        <v>411</v>
      </c>
      <c r="AI12" s="38"/>
      <c r="AJ12" s="36" t="s">
        <v>150</v>
      </c>
      <c r="AK12" s="38"/>
      <c r="AL12" s="6" t="s">
        <v>48</v>
      </c>
      <c r="AM12" s="6"/>
      <c r="AN12" s="7" t="s">
        <v>0</v>
      </c>
      <c r="AO12" s="117"/>
      <c r="AP12" s="121"/>
      <c r="AQ12" s="127"/>
      <c r="AR12" s="131"/>
      <c r="AS12" s="123"/>
    </row>
    <row r="13" spans="1:16384" s="43" customFormat="1" ht="13.5" customHeight="1">
      <c r="A13" s="88"/>
      <c r="B13" s="8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37"/>
      <c r="U13" s="98"/>
      <c r="V13" s="41"/>
      <c r="W13" s="40"/>
      <c r="X13" s="39"/>
      <c r="Y13" s="39"/>
      <c r="Z13" s="39"/>
      <c r="AA13" s="39"/>
      <c r="AB13" s="118"/>
      <c r="AC13" s="122"/>
      <c r="AD13" s="128"/>
      <c r="AE13" s="132"/>
      <c r="AF13" s="107"/>
      <c r="AG13" s="39"/>
      <c r="AH13" s="40"/>
      <c r="AI13" s="42"/>
      <c r="AJ13" s="40"/>
      <c r="AK13" s="42"/>
      <c r="AL13" s="39"/>
      <c r="AM13" s="39"/>
      <c r="AN13" s="39"/>
      <c r="AO13" s="118"/>
      <c r="AP13" s="122"/>
      <c r="AQ13" s="128"/>
      <c r="AR13" s="132"/>
      <c r="AS13" s="107"/>
    </row>
    <row r="14" spans="1:16384" s="43" customFormat="1" ht="13.5" customHeight="1">
      <c r="A14" s="88" t="str">
        <f>A$8</f>
        <v>AA</v>
      </c>
      <c r="B14" s="94">
        <f>B13+1</f>
        <v>1</v>
      </c>
      <c r="C14" s="13" t="s">
        <v>151</v>
      </c>
      <c r="D14" s="25">
        <v>12.2</v>
      </c>
      <c r="E14" s="15">
        <v>91</v>
      </c>
      <c r="F14" s="15">
        <v>100</v>
      </c>
      <c r="G14" s="15">
        <v>4.2</v>
      </c>
      <c r="H14" s="15">
        <v>5.5</v>
      </c>
      <c r="I14" s="16">
        <v>12</v>
      </c>
      <c r="J14" s="32">
        <v>15.6</v>
      </c>
      <c r="K14" s="15">
        <v>80</v>
      </c>
      <c r="L14" s="15">
        <v>56</v>
      </c>
      <c r="M14" s="15" t="s">
        <v>68</v>
      </c>
      <c r="N14" s="15">
        <v>54</v>
      </c>
      <c r="O14" s="16">
        <v>58</v>
      </c>
      <c r="P14" s="18">
        <v>0.55300000000000005</v>
      </c>
      <c r="Q14" s="15">
        <v>45.17</v>
      </c>
      <c r="R14" s="44" t="s">
        <v>152</v>
      </c>
      <c r="S14" s="25">
        <v>12.2</v>
      </c>
      <c r="T14" s="138">
        <v>236.5</v>
      </c>
      <c r="U14" s="89" t="e">
        <f>IF(AND($A14=$V$2,T14&gt;T$4),IF(SUMIF($A$13:$A13,$V$2,U$13:U13)&lt;1,1,0),0)</f>
        <v>#REF!</v>
      </c>
      <c r="V14" s="46"/>
      <c r="W14" s="45">
        <v>51.98</v>
      </c>
      <c r="X14" s="15">
        <v>58.36</v>
      </c>
      <c r="Y14" s="89" t="e">
        <f>IF(AND($A14=$V$2,W14&gt;X$4),IF(SUMIF($A$13:$A13,$V$2,Y$13:Y13)&lt;1,1,0),0)</f>
        <v>#REF!</v>
      </c>
      <c r="Z14" s="19">
        <v>3.89</v>
      </c>
      <c r="AA14" s="19"/>
      <c r="AB14" s="119" t="e">
        <f>#REF!*100/Z14/AQ$7</f>
        <v>#REF!</v>
      </c>
      <c r="AC14" s="122" t="str">
        <f>IF(E14/F14&lt;1.2,IF(H14&lt;40,"a","b"),IF(H14&lt;100,"b","d"))</f>
        <v>a</v>
      </c>
      <c r="AD14" s="124" t="e">
        <f xml:space="preserve"> (0.0998*AB14^6-0.8551*AB14^5+2.7385*AB14^4-3.9129*AB14^3+2.2944*AB14^2-0.7893*AB14+1.0928)*AQ$6</f>
        <v>#REF!</v>
      </c>
      <c r="AE14" s="132" t="e">
        <f>AD14*J14*100/1000</f>
        <v>#REF!</v>
      </c>
      <c r="AF14" s="133" t="e">
        <f>IF(AND($A14=$AE$2,AE14&gt;AE$4),IF(SUMIF($A$13:$A13,$AE$2,AF$13:AF13)&lt;1,1,0),0)</f>
        <v>#REF!</v>
      </c>
      <c r="AG14" s="16">
        <v>6.15</v>
      </c>
      <c r="AH14" s="45">
        <v>92.06</v>
      </c>
      <c r="AI14" s="89" t="e">
        <f>IF(AND($A14=$V$2,AH14&gt;AH$4),IF(SUMIF($A$13:$A13,$V$2,AI$13:AI13)&lt;1,1,0),0)</f>
        <v>#REF!</v>
      </c>
      <c r="AJ14" s="45">
        <v>18.41</v>
      </c>
      <c r="AK14" s="47"/>
      <c r="AL14" s="15">
        <v>28.44</v>
      </c>
      <c r="AM14" s="89" t="e">
        <f>IF(AND($A14=$V$2,AJ14&gt;AL$4),IF(SUMIF($A$13:$A13,$V$2,AM$13:AM13)&lt;1,1,0),0)</f>
        <v>#REF!</v>
      </c>
      <c r="AN14" s="17">
        <v>2.4300000000000002</v>
      </c>
      <c r="AO14" s="119" t="e">
        <f>#REF!*100/AN14/AQ$7</f>
        <v>#REF!</v>
      </c>
      <c r="AP14" s="122" t="str">
        <f>IF(E14/F14&lt;1.2,IF(H14&lt;40,"b","c"),IF(H14&lt;100,"c","d"))</f>
        <v>b</v>
      </c>
      <c r="AQ14" s="124" t="e">
        <f>(-0.0883*AO14^4+0.5536*AO14^3-1.0404*AO14^2+0.1792*AO14+0.9938)*AQ$6</f>
        <v>#REF!</v>
      </c>
      <c r="AR14" s="132" t="e">
        <f>AQ14*J14*100/1000</f>
        <v>#REF!</v>
      </c>
      <c r="AS14" s="133" t="e">
        <f>IF(AND($A14=$AE$2,AR14&gt;AR$4),IF(SUMIF($A$13:$A13,$AE$2,AS$13:AS13)&lt;1,1,0),0)</f>
        <v>#REF!</v>
      </c>
    </row>
    <row r="15" spans="1:16384" ht="13.5" customHeight="1">
      <c r="A15" s="88" t="str">
        <f>A$9</f>
        <v>A</v>
      </c>
      <c r="B15" s="94">
        <f>B14+1</f>
        <v>2</v>
      </c>
      <c r="C15" s="13" t="s">
        <v>153</v>
      </c>
      <c r="D15" s="25">
        <v>16.7</v>
      </c>
      <c r="E15" s="15">
        <v>96</v>
      </c>
      <c r="F15" s="15">
        <v>100</v>
      </c>
      <c r="G15" s="15">
        <v>5</v>
      </c>
      <c r="H15" s="15">
        <v>8</v>
      </c>
      <c r="I15" s="16">
        <v>12</v>
      </c>
      <c r="J15" s="32">
        <v>21.2</v>
      </c>
      <c r="K15" s="15">
        <v>80</v>
      </c>
      <c r="L15" s="15">
        <v>56</v>
      </c>
      <c r="M15" s="15" t="s">
        <v>68</v>
      </c>
      <c r="N15" s="15">
        <v>54</v>
      </c>
      <c r="O15" s="16">
        <v>58</v>
      </c>
      <c r="P15" s="18">
        <v>0.56100000000000005</v>
      </c>
      <c r="Q15" s="15">
        <v>33.68</v>
      </c>
      <c r="R15" s="44" t="s">
        <v>153</v>
      </c>
      <c r="S15" s="25">
        <v>16.7</v>
      </c>
      <c r="T15" s="138">
        <v>349.2</v>
      </c>
      <c r="U15" s="89" t="e">
        <f>IF(AND($A15=$V$2,T15&gt;T$4),IF(SUMIF($A$13:$A14,$V$2,U$13:U14)&lt;1,1,0),0)</f>
        <v>#REF!</v>
      </c>
      <c r="V15" s="46"/>
      <c r="W15" s="45">
        <v>72.760000000000005</v>
      </c>
      <c r="X15" s="15">
        <v>83.01</v>
      </c>
      <c r="Y15" s="89" t="e">
        <f>IF(AND($A15=$V$2,W15&gt;X$4),IF(SUMIF($A$13:$A14,$V$2,Y$13:Y14)&lt;1,1,0),0)</f>
        <v>#REF!</v>
      </c>
      <c r="Z15" s="19">
        <v>4.0599999999999996</v>
      </c>
      <c r="AA15" s="19"/>
      <c r="AB15" s="119" t="e">
        <f>#REF!*100/Z15/AQ$7</f>
        <v>#REF!</v>
      </c>
      <c r="AC15" s="122" t="str">
        <f t="shared" ref="AC15:AC17" si="0">IF(E15/F15&lt;1.2,IF(H15&lt;40,"a","b"),IF(H15&lt;100,"b","d"))</f>
        <v>a</v>
      </c>
      <c r="AD15" s="124" t="e">
        <f t="shared" ref="AD15:AD67" si="1" xml:space="preserve"> (0.0998*AB15^6-0.8551*AB15^5+2.7385*AB15^4-3.9129*AB15^3+2.2944*AB15^2-0.7893*AB15+1.0928)*AQ$6</f>
        <v>#REF!</v>
      </c>
      <c r="AE15" s="132" t="e">
        <f t="shared" ref="AE15:AE78" si="2">AD15*J15*100/1000</f>
        <v>#REF!</v>
      </c>
      <c r="AF15" s="133" t="e">
        <f>IF(AND($A15=$AE$2,AE15&gt;AE$4),IF(SUMIF($A$13:$A14,$AE$2,AF$13:AF14)&lt;1,1,0),0)</f>
        <v>#REF!</v>
      </c>
      <c r="AG15" s="16">
        <v>7.56</v>
      </c>
      <c r="AH15" s="45">
        <v>133.80000000000001</v>
      </c>
      <c r="AI15" s="89" t="e">
        <f>IF(AND($A15=$V$2,AH15&gt;AH$4),IF(SUMIF($A$13:$A14,$V$2,AI$13:AI14)&lt;1,1,0),0)</f>
        <v>#REF!</v>
      </c>
      <c r="AJ15" s="45">
        <v>26.76</v>
      </c>
      <c r="AK15" s="47"/>
      <c r="AL15" s="15">
        <v>41.14</v>
      </c>
      <c r="AM15" s="89" t="e">
        <f>IF(AND($A15=$V$2,AJ15&gt;AL$4),IF(SUMIF($A$13:$A14,$V$2,AM$13:AM14)&lt;1,1,0),0)</f>
        <v>#REF!</v>
      </c>
      <c r="AN15" s="17">
        <v>2.5099999999999998</v>
      </c>
      <c r="AO15" s="119" t="e">
        <f>#REF!*100/AN15/AQ$7</f>
        <v>#REF!</v>
      </c>
      <c r="AP15" s="122" t="str">
        <f t="shared" ref="AP15:AP17" si="3">IF(E15/F15&lt;1.2,IF(H15&lt;40,"b","c"),IF(H15&lt;100,"c","d"))</f>
        <v>b</v>
      </c>
      <c r="AQ15" s="124" t="e">
        <f t="shared" ref="AQ15:AQ67" si="4">(-0.0883*AO15^4+0.5536*AO15^3-1.0404*AO15^2+0.1792*AO15+0.9938)*AQ$6</f>
        <v>#REF!</v>
      </c>
      <c r="AR15" s="132" t="e">
        <f t="shared" ref="AR15:AR78" si="5">AQ15*J15*100/1000</f>
        <v>#REF!</v>
      </c>
      <c r="AS15" s="133" t="e">
        <f>IF(AND($A15=$AE$2,AR15&gt;AR$4),IF(SUMIF($A$13:$A14,$AE$2,AS$13:AS14)&lt;1,1,0),0)</f>
        <v>#REF!</v>
      </c>
    </row>
    <row r="16" spans="1:16384" ht="13.5" customHeight="1">
      <c r="A16" s="88" t="str">
        <f>A$10</f>
        <v>B</v>
      </c>
      <c r="B16" s="94">
        <f t="shared" ref="B16:B79" si="6">B15+1</f>
        <v>3</v>
      </c>
      <c r="C16" s="13" t="s">
        <v>154</v>
      </c>
      <c r="D16" s="25">
        <v>20.399999999999999</v>
      </c>
      <c r="E16" s="15">
        <v>100</v>
      </c>
      <c r="F16" s="15">
        <v>100</v>
      </c>
      <c r="G16" s="15">
        <v>6</v>
      </c>
      <c r="H16" s="15">
        <v>10</v>
      </c>
      <c r="I16" s="16">
        <v>12</v>
      </c>
      <c r="J16" s="32">
        <v>26</v>
      </c>
      <c r="K16" s="15">
        <v>80</v>
      </c>
      <c r="L16" s="15">
        <v>56</v>
      </c>
      <c r="M16" s="15" t="s">
        <v>68</v>
      </c>
      <c r="N16" s="15">
        <v>56</v>
      </c>
      <c r="O16" s="16">
        <v>58</v>
      </c>
      <c r="P16" s="18">
        <v>0.56699999999999995</v>
      </c>
      <c r="Q16" s="15">
        <v>27.76</v>
      </c>
      <c r="R16" s="44" t="s">
        <v>154</v>
      </c>
      <c r="S16" s="25">
        <v>20.399999999999999</v>
      </c>
      <c r="T16" s="138">
        <v>449.5</v>
      </c>
      <c r="U16" s="89" t="e">
        <f>IF(AND($A16=$V$2,T16&gt;T$4),IF(SUMIF($A$13:$A15,$V$2,U$13:U15)&lt;1,1,0),0)</f>
        <v>#REF!</v>
      </c>
      <c r="V16" s="46"/>
      <c r="W16" s="45">
        <v>89.91</v>
      </c>
      <c r="X16" s="15">
        <v>104.2</v>
      </c>
      <c r="Y16" s="89" t="e">
        <f>IF(AND($A16=$V$2,W16&gt;X$4),IF(SUMIF($A$13:$A15,$V$2,Y$13:Y15)&lt;1,1,0),0)</f>
        <v>#REF!</v>
      </c>
      <c r="Z16" s="19">
        <v>4.16</v>
      </c>
      <c r="AA16" s="19"/>
      <c r="AB16" s="119" t="e">
        <f>#REF!*100/Z16/AQ$7</f>
        <v>#REF!</v>
      </c>
      <c r="AC16" s="122" t="str">
        <f t="shared" si="0"/>
        <v>a</v>
      </c>
      <c r="AD16" s="124" t="e">
        <f t="shared" si="1"/>
        <v>#REF!</v>
      </c>
      <c r="AE16" s="132" t="e">
        <f t="shared" si="2"/>
        <v>#REF!</v>
      </c>
      <c r="AF16" s="133" t="e">
        <f>IF(AND($A16=$AE$2,AE16&gt;AE$4),IF(SUMIF($A$13:$A15,$AE$2,AF$13:AF15)&lt;1,1,0),0)</f>
        <v>#REF!</v>
      </c>
      <c r="AG16" s="16">
        <v>9.0399999999999991</v>
      </c>
      <c r="AH16" s="45">
        <v>167.3</v>
      </c>
      <c r="AI16" s="89" t="e">
        <f>IF(AND($A16=$V$2,AH16&gt;AH$4),IF(SUMIF($A$13:$A15,$V$2,AI$13:AI15)&lt;1,1,0),0)</f>
        <v>#REF!</v>
      </c>
      <c r="AJ16" s="45">
        <v>33.450000000000003</v>
      </c>
      <c r="AK16" s="47"/>
      <c r="AL16" s="15">
        <v>51.42</v>
      </c>
      <c r="AM16" s="89" t="e">
        <f>IF(AND($A16=$V$2,AJ16&gt;AL$4),IF(SUMIF($A$13:$A15,$V$2,AM$13:AM15)&lt;1,1,0),0)</f>
        <v>#REF!</v>
      </c>
      <c r="AN16" s="17">
        <v>2.5299999999999998</v>
      </c>
      <c r="AO16" s="119" t="e">
        <f>#REF!*100/AN16/AQ$7</f>
        <v>#REF!</v>
      </c>
      <c r="AP16" s="122" t="str">
        <f t="shared" si="3"/>
        <v>b</v>
      </c>
      <c r="AQ16" s="124" t="e">
        <f t="shared" si="4"/>
        <v>#REF!</v>
      </c>
      <c r="AR16" s="132" t="e">
        <f t="shared" si="5"/>
        <v>#REF!</v>
      </c>
      <c r="AS16" s="133" t="e">
        <f>IF(AND($A16=$AE$2,AR16&gt;AR$4),IF(SUMIF($A$13:$A15,$AE$2,AS$13:AS15)&lt;1,1,0),0)</f>
        <v>#REF!</v>
      </c>
    </row>
    <row r="17" spans="1:45" ht="13.5" customHeight="1">
      <c r="A17" s="88" t="str">
        <f>A$11</f>
        <v>M</v>
      </c>
      <c r="B17" s="94">
        <f t="shared" si="6"/>
        <v>4</v>
      </c>
      <c r="C17" s="13" t="s">
        <v>155</v>
      </c>
      <c r="D17" s="25">
        <v>41.8</v>
      </c>
      <c r="E17" s="15">
        <v>120</v>
      </c>
      <c r="F17" s="15">
        <v>106</v>
      </c>
      <c r="G17" s="15">
        <v>12</v>
      </c>
      <c r="H17" s="15">
        <v>20</v>
      </c>
      <c r="I17" s="16">
        <v>12</v>
      </c>
      <c r="J17" s="32">
        <v>53.2</v>
      </c>
      <c r="K17" s="15">
        <v>80</v>
      </c>
      <c r="L17" s="15">
        <v>56</v>
      </c>
      <c r="M17" s="15" t="s">
        <v>68</v>
      </c>
      <c r="N17" s="15">
        <v>62</v>
      </c>
      <c r="O17" s="16">
        <v>64</v>
      </c>
      <c r="P17" s="18">
        <v>0.61899999999999999</v>
      </c>
      <c r="Q17" s="15">
        <v>14.82</v>
      </c>
      <c r="R17" s="44" t="s">
        <v>155</v>
      </c>
      <c r="S17" s="25">
        <v>41.8</v>
      </c>
      <c r="T17" s="138">
        <v>1143</v>
      </c>
      <c r="U17" s="89" t="e">
        <f>IF(AND($A17=$V$2,T17&gt;T$4),IF(SUMIF($A$13:$A16,$V$2,U$13:U16)&lt;1,1,0),0)</f>
        <v>#REF!</v>
      </c>
      <c r="V17" s="46"/>
      <c r="W17" s="45">
        <v>190.4</v>
      </c>
      <c r="X17" s="15">
        <v>235.8</v>
      </c>
      <c r="Y17" s="89" t="e">
        <f>IF(AND($A17=$V$2,W17&gt;X$4),IF(SUMIF($A$13:$A16,$V$2,Y$13:Y16)&lt;1,1,0),0)</f>
        <v>#REF!</v>
      </c>
      <c r="Z17" s="19">
        <v>4.63</v>
      </c>
      <c r="AA17" s="19"/>
      <c r="AB17" s="119" t="e">
        <f>#REF!*100/Z17/AQ$7</f>
        <v>#REF!</v>
      </c>
      <c r="AC17" s="122" t="str">
        <f t="shared" si="0"/>
        <v>a</v>
      </c>
      <c r="AD17" s="124" t="e">
        <f t="shared" si="1"/>
        <v>#REF!</v>
      </c>
      <c r="AE17" s="132" t="e">
        <f t="shared" si="2"/>
        <v>#REF!</v>
      </c>
      <c r="AF17" s="133" t="e">
        <f>IF(AND($A17=$AE$2,AE17&gt;AE$4),IF(SUMIF($A$13:$A16,$AE$2,AF$13:AF16)&lt;1,1,0),0)</f>
        <v>#REF!</v>
      </c>
      <c r="AG17" s="16">
        <v>18.04</v>
      </c>
      <c r="AH17" s="45">
        <v>399.2</v>
      </c>
      <c r="AI17" s="89" t="e">
        <f>IF(AND($A17=$V$2,AH17&gt;AH$4),IF(SUMIF($A$13:$A16,$V$2,AI$13:AI16)&lt;1,1,0),0)</f>
        <v>#REF!</v>
      </c>
      <c r="AJ17" s="45">
        <v>75.31</v>
      </c>
      <c r="AK17" s="47"/>
      <c r="AL17" s="15">
        <v>116.3</v>
      </c>
      <c r="AM17" s="89" t="e">
        <f>IF(AND($A17=$V$2,AJ17&gt;AL$4),IF(SUMIF($A$13:$A16,$V$2,AM$13:AM16)&lt;1,1,0),0)</f>
        <v>#REF!</v>
      </c>
      <c r="AN17" s="17">
        <v>2.74</v>
      </c>
      <c r="AO17" s="119" t="e">
        <f>#REF!*100/AN17/AQ$7</f>
        <v>#REF!</v>
      </c>
      <c r="AP17" s="122" t="str">
        <f t="shared" si="3"/>
        <v>b</v>
      </c>
      <c r="AQ17" s="124" t="e">
        <f t="shared" si="4"/>
        <v>#REF!</v>
      </c>
      <c r="AR17" s="132" t="e">
        <f t="shared" si="5"/>
        <v>#REF!</v>
      </c>
      <c r="AS17" s="133" t="e">
        <f>IF(AND($A17=$AE$2,AR17&gt;AR$4),IF(SUMIF($A$13:$A16,$AE$2,AS$13:AS16)&lt;1,1,0),0)</f>
        <v>#REF!</v>
      </c>
    </row>
    <row r="18" spans="1:45" ht="13.5" customHeight="1">
      <c r="A18" s="88" t="str">
        <f>A$8</f>
        <v>AA</v>
      </c>
      <c r="B18" s="94">
        <f t="shared" si="6"/>
        <v>5</v>
      </c>
      <c r="C18" s="13" t="s">
        <v>156</v>
      </c>
      <c r="D18" s="25">
        <v>14.6</v>
      </c>
      <c r="E18" s="15">
        <v>109</v>
      </c>
      <c r="F18" s="15">
        <v>120</v>
      </c>
      <c r="G18" s="15">
        <v>4.2</v>
      </c>
      <c r="H18" s="15">
        <v>5.5</v>
      </c>
      <c r="I18" s="16">
        <v>12</v>
      </c>
      <c r="J18" s="32">
        <v>18.600000000000001</v>
      </c>
      <c r="K18" s="15">
        <v>98</v>
      </c>
      <c r="L18" s="15">
        <v>74</v>
      </c>
      <c r="M18" s="15" t="s">
        <v>79</v>
      </c>
      <c r="N18" s="15">
        <v>58</v>
      </c>
      <c r="O18" s="16">
        <v>68</v>
      </c>
      <c r="P18" s="18">
        <v>0.66900000000000004</v>
      </c>
      <c r="Q18" s="15">
        <v>45.94</v>
      </c>
      <c r="R18" s="44" t="s">
        <v>157</v>
      </c>
      <c r="S18" s="25">
        <v>14.6</v>
      </c>
      <c r="T18" s="138">
        <v>413.4</v>
      </c>
      <c r="U18" s="89" t="e">
        <f>IF(AND($A18=$V$2,T18&gt;T$4),IF(SUMIF($A$13:$A17,$V$2,U$13:U17)&lt;1,1,0),0)</f>
        <v>#REF!</v>
      </c>
      <c r="V18" s="46"/>
      <c r="W18" s="45">
        <v>75.849999999999994</v>
      </c>
      <c r="X18" s="15">
        <v>84.12</v>
      </c>
      <c r="Y18" s="89" t="e">
        <f>IF(AND($A18=$V$2,W18&gt;X$4),IF(SUMIF($A$13:$A17,$V$2,Y$13:Y17)&lt;1,1,0),0)</f>
        <v>#REF!</v>
      </c>
      <c r="Z18" s="19">
        <v>4.72</v>
      </c>
      <c r="AA18" s="19"/>
      <c r="AB18" s="119" t="e">
        <f>#REF!*100/Z18/AQ$7</f>
        <v>#REF!</v>
      </c>
      <c r="AC18" s="122" t="str">
        <f t="shared" ref="AC18:AC67" si="7">IF(E18/F18&lt;1.2,IF(H18&lt;40,"a","b"),IF(H18&lt;100,"b","d"))</f>
        <v>a</v>
      </c>
      <c r="AD18" s="124" t="e">
        <f t="shared" si="1"/>
        <v>#REF!</v>
      </c>
      <c r="AE18" s="132" t="e">
        <f t="shared" si="2"/>
        <v>#REF!</v>
      </c>
      <c r="AF18" s="133" t="e">
        <f>IF(AND($A18=$AE$2,AE18&gt;AE$4),IF(SUMIF($A$13:$A17,$AE$2,AF$13:AF17)&lt;1,1,0),0)</f>
        <v>#REF!</v>
      </c>
      <c r="AG18" s="17">
        <v>6.9</v>
      </c>
      <c r="AH18" s="45">
        <v>158.80000000000001</v>
      </c>
      <c r="AI18" s="89" t="e">
        <f>IF(AND($A18=$V$2,AH18&gt;AH$4),IF(SUMIF($A$13:$A17,$V$2,AI$13:AI17)&lt;1,1,0),0)</f>
        <v>#REF!</v>
      </c>
      <c r="AJ18" s="45">
        <v>26.47</v>
      </c>
      <c r="AK18" s="47"/>
      <c r="AL18" s="15">
        <v>40.619999999999997</v>
      </c>
      <c r="AM18" s="89" t="e">
        <f>IF(AND($A18=$V$2,AJ18&gt;AL$4),IF(SUMIF($A$13:$A17,$V$2,AM$13:AM17)&lt;1,1,0),0)</f>
        <v>#REF!</v>
      </c>
      <c r="AN18" s="17">
        <v>2.93</v>
      </c>
      <c r="AO18" s="119" t="e">
        <f>#REF!*100/AN18/AQ$7</f>
        <v>#REF!</v>
      </c>
      <c r="AP18" s="122" t="str">
        <f t="shared" ref="AP18:AP44" si="8">IF(E18/F18&lt;1.2,IF(H18&lt;40,"b","c"),IF(H18&lt;100,"c","d"))</f>
        <v>b</v>
      </c>
      <c r="AQ18" s="124" t="e">
        <f t="shared" si="4"/>
        <v>#REF!</v>
      </c>
      <c r="AR18" s="132" t="e">
        <f t="shared" si="5"/>
        <v>#REF!</v>
      </c>
      <c r="AS18" s="133" t="e">
        <f>IF(AND($A18=$AE$2,AR18&gt;AR$4),IF(SUMIF($A$13:$A17,$AE$2,AS$13:AS17)&lt;1,1,0),0)</f>
        <v>#REF!</v>
      </c>
    </row>
    <row r="19" spans="1:45" ht="13.5" customHeight="1">
      <c r="A19" s="88" t="str">
        <f>A$9</f>
        <v>A</v>
      </c>
      <c r="B19" s="94">
        <f t="shared" si="6"/>
        <v>6</v>
      </c>
      <c r="C19" s="13" t="s">
        <v>158</v>
      </c>
      <c r="D19" s="25">
        <v>19.899999999999999</v>
      </c>
      <c r="E19" s="15">
        <v>114</v>
      </c>
      <c r="F19" s="15">
        <v>120</v>
      </c>
      <c r="G19" s="15">
        <v>5</v>
      </c>
      <c r="H19" s="15">
        <v>8</v>
      </c>
      <c r="I19" s="16">
        <v>12</v>
      </c>
      <c r="J19" s="32">
        <v>25.3</v>
      </c>
      <c r="K19" s="15">
        <v>98</v>
      </c>
      <c r="L19" s="15">
        <v>74</v>
      </c>
      <c r="M19" s="15" t="s">
        <v>79</v>
      </c>
      <c r="N19" s="15">
        <v>58</v>
      </c>
      <c r="O19" s="16">
        <v>68</v>
      </c>
      <c r="P19" s="18">
        <v>0.67700000000000005</v>
      </c>
      <c r="Q19" s="15">
        <v>34.06</v>
      </c>
      <c r="R19" s="44" t="s">
        <v>158</v>
      </c>
      <c r="S19" s="25">
        <v>19.899999999999999</v>
      </c>
      <c r="T19" s="138">
        <v>606.20000000000005</v>
      </c>
      <c r="U19" s="89" t="e">
        <f>IF(AND($A19=$V$2,T19&gt;T$4),IF(SUMIF($A$13:$A18,$V$2,U$13:U18)&lt;1,1,0),0)</f>
        <v>#REF!</v>
      </c>
      <c r="V19" s="46"/>
      <c r="W19" s="45">
        <v>106.3</v>
      </c>
      <c r="X19" s="15">
        <v>119.5</v>
      </c>
      <c r="Y19" s="89" t="e">
        <f>IF(AND($A19=$V$2,W19&gt;X$4),IF(SUMIF($A$13:$A18,$V$2,Y$13:Y18)&lt;1,1,0),0)</f>
        <v>#REF!</v>
      </c>
      <c r="Z19" s="19">
        <v>4.8899999999999997</v>
      </c>
      <c r="AA19" s="19"/>
      <c r="AB19" s="119" t="e">
        <f>#REF!*100/Z19/AQ$7</f>
        <v>#REF!</v>
      </c>
      <c r="AC19" s="122" t="str">
        <f t="shared" si="7"/>
        <v>a</v>
      </c>
      <c r="AD19" s="124" t="e">
        <f t="shared" si="1"/>
        <v>#REF!</v>
      </c>
      <c r="AE19" s="132" t="e">
        <f t="shared" si="2"/>
        <v>#REF!</v>
      </c>
      <c r="AF19" s="133" t="e">
        <f>IF(AND($A19=$AE$2,AE19&gt;AE$4),IF(SUMIF($A$13:$A18,$AE$2,AF$13:AF18)&lt;1,1,0),0)</f>
        <v>#REF!</v>
      </c>
      <c r="AG19" s="16">
        <v>8.4600000000000009</v>
      </c>
      <c r="AH19" s="45">
        <v>230.9</v>
      </c>
      <c r="AI19" s="89" t="e">
        <f>IF(AND($A19=$V$2,AH19&gt;AH$4),IF(SUMIF($A$13:$A18,$V$2,AI$13:AI18)&lt;1,1,0),0)</f>
        <v>#REF!</v>
      </c>
      <c r="AJ19" s="45">
        <v>38.479999999999997</v>
      </c>
      <c r="AK19" s="47"/>
      <c r="AL19" s="15">
        <v>58.85</v>
      </c>
      <c r="AM19" s="89" t="e">
        <f>IF(AND($A19=$V$2,AJ19&gt;AL$4),IF(SUMIF($A$13:$A18,$V$2,AM$13:AM18)&lt;1,1,0),0)</f>
        <v>#REF!</v>
      </c>
      <c r="AN19" s="17">
        <v>3.02</v>
      </c>
      <c r="AO19" s="119" t="e">
        <f>#REF!*100/AN19/AQ$7</f>
        <v>#REF!</v>
      </c>
      <c r="AP19" s="122" t="str">
        <f t="shared" si="8"/>
        <v>b</v>
      </c>
      <c r="AQ19" s="124" t="e">
        <f t="shared" si="4"/>
        <v>#REF!</v>
      </c>
      <c r="AR19" s="132" t="e">
        <f t="shared" si="5"/>
        <v>#REF!</v>
      </c>
      <c r="AS19" s="133" t="e">
        <f>IF(AND($A19=$AE$2,AR19&gt;AR$4),IF(SUMIF($A$13:$A18,$AE$2,AS$13:AS18)&lt;1,1,0),0)</f>
        <v>#REF!</v>
      </c>
    </row>
    <row r="20" spans="1:45" ht="13.5" customHeight="1">
      <c r="A20" s="88" t="str">
        <f>A$10</f>
        <v>B</v>
      </c>
      <c r="B20" s="94">
        <f t="shared" si="6"/>
        <v>7</v>
      </c>
      <c r="C20" s="13" t="s">
        <v>159</v>
      </c>
      <c r="D20" s="25">
        <v>26.7</v>
      </c>
      <c r="E20" s="15">
        <v>120</v>
      </c>
      <c r="F20" s="15">
        <v>120</v>
      </c>
      <c r="G20" s="15">
        <v>6.5</v>
      </c>
      <c r="H20" s="15">
        <v>11</v>
      </c>
      <c r="I20" s="16">
        <v>12</v>
      </c>
      <c r="J20" s="32">
        <v>34</v>
      </c>
      <c r="K20" s="15">
        <v>98</v>
      </c>
      <c r="L20" s="15">
        <v>74</v>
      </c>
      <c r="M20" s="15" t="s">
        <v>79</v>
      </c>
      <c r="N20" s="15">
        <v>60</v>
      </c>
      <c r="O20" s="16">
        <v>68</v>
      </c>
      <c r="P20" s="18">
        <v>0.68600000000000005</v>
      </c>
      <c r="Q20" s="15">
        <v>25.71</v>
      </c>
      <c r="R20" s="44" t="s">
        <v>159</v>
      </c>
      <c r="S20" s="25">
        <v>26.7</v>
      </c>
      <c r="T20" s="138">
        <v>864.4</v>
      </c>
      <c r="U20" s="89" t="e">
        <f>IF(AND($A20=$V$2,T20&gt;T$4),IF(SUMIF($A$13:$A19,$V$2,U$13:U19)&lt;1,1,0),0)</f>
        <v>#REF!</v>
      </c>
      <c r="V20" s="46"/>
      <c r="W20" s="45">
        <v>144.1</v>
      </c>
      <c r="X20" s="15">
        <v>165.2</v>
      </c>
      <c r="Y20" s="89" t="e">
        <f>IF(AND($A20=$V$2,W20&gt;X$4),IF(SUMIF($A$13:$A19,$V$2,Y$13:Y19)&lt;1,1,0),0)</f>
        <v>#REF!</v>
      </c>
      <c r="Z20" s="19">
        <v>5.04</v>
      </c>
      <c r="AA20" s="19"/>
      <c r="AB20" s="119" t="e">
        <f>#REF!*100/Z20/AQ$7</f>
        <v>#REF!</v>
      </c>
      <c r="AC20" s="122" t="str">
        <f t="shared" si="7"/>
        <v>a</v>
      </c>
      <c r="AD20" s="124" t="e">
        <f t="shared" si="1"/>
        <v>#REF!</v>
      </c>
      <c r="AE20" s="132" t="e">
        <f t="shared" si="2"/>
        <v>#REF!</v>
      </c>
      <c r="AF20" s="133" t="e">
        <f>IF(AND($A20=$AE$2,AE20&gt;AE$4),IF(SUMIF($A$13:$A19,$AE$2,AF$13:AF19)&lt;1,1,0),0)</f>
        <v>#REF!</v>
      </c>
      <c r="AG20" s="16">
        <v>10.96</v>
      </c>
      <c r="AH20" s="45">
        <v>317.5</v>
      </c>
      <c r="AI20" s="89" t="e">
        <f>IF(AND($A20=$V$2,AH20&gt;AH$4),IF(SUMIF($A$13:$A19,$V$2,AI$13:AI19)&lt;1,1,0),0)</f>
        <v>#REF!</v>
      </c>
      <c r="AJ20" s="45">
        <v>52.92</v>
      </c>
      <c r="AK20" s="47"/>
      <c r="AL20" s="15">
        <v>80.97</v>
      </c>
      <c r="AM20" s="89" t="e">
        <f>IF(AND($A20=$V$2,AJ20&gt;AL$4),IF(SUMIF($A$13:$A19,$V$2,AM$13:AM19)&lt;1,1,0),0)</f>
        <v>#REF!</v>
      </c>
      <c r="AN20" s="17">
        <v>3.06</v>
      </c>
      <c r="AO20" s="119" t="e">
        <f>#REF!*100/AN20/AQ$7</f>
        <v>#REF!</v>
      </c>
      <c r="AP20" s="122" t="str">
        <f t="shared" si="8"/>
        <v>b</v>
      </c>
      <c r="AQ20" s="124" t="e">
        <f t="shared" si="4"/>
        <v>#REF!</v>
      </c>
      <c r="AR20" s="132" t="e">
        <f t="shared" si="5"/>
        <v>#REF!</v>
      </c>
      <c r="AS20" s="133" t="e">
        <f>IF(AND($A20=$AE$2,AR20&gt;AR$4),IF(SUMIF($A$13:$A19,$AE$2,AS$13:AS19)&lt;1,1,0),0)</f>
        <v>#REF!</v>
      </c>
    </row>
    <row r="21" spans="1:45" ht="13.5" customHeight="1">
      <c r="A21" s="88" t="str">
        <f>A$11</f>
        <v>M</v>
      </c>
      <c r="B21" s="94">
        <f t="shared" si="6"/>
        <v>8</v>
      </c>
      <c r="C21" s="13" t="s">
        <v>160</v>
      </c>
      <c r="D21" s="25">
        <v>52.1</v>
      </c>
      <c r="E21" s="15">
        <v>140</v>
      </c>
      <c r="F21" s="15">
        <v>126</v>
      </c>
      <c r="G21" s="15">
        <v>12.5</v>
      </c>
      <c r="H21" s="15">
        <v>21</v>
      </c>
      <c r="I21" s="16">
        <v>12</v>
      </c>
      <c r="J21" s="32">
        <v>66.400000000000006</v>
      </c>
      <c r="K21" s="15">
        <v>98</v>
      </c>
      <c r="L21" s="15">
        <v>74</v>
      </c>
      <c r="M21" s="15" t="s">
        <v>79</v>
      </c>
      <c r="N21" s="15">
        <v>66</v>
      </c>
      <c r="O21" s="16">
        <v>74</v>
      </c>
      <c r="P21" s="18">
        <v>0.73799999999999999</v>
      </c>
      <c r="Q21" s="15">
        <v>14.16</v>
      </c>
      <c r="R21" s="44" t="s">
        <v>160</v>
      </c>
      <c r="S21" s="25">
        <v>52.1</v>
      </c>
      <c r="T21" s="138">
        <v>2018</v>
      </c>
      <c r="U21" s="89" t="e">
        <f>IF(AND($A21=$V$2,T21&gt;T$4),IF(SUMIF($A$13:$A20,$V$2,U$13:U20)&lt;1,1,0),0)</f>
        <v>#REF!</v>
      </c>
      <c r="V21" s="46"/>
      <c r="W21" s="45">
        <v>288.2</v>
      </c>
      <c r="X21" s="15">
        <v>350.6</v>
      </c>
      <c r="Y21" s="89" t="e">
        <f>IF(AND($A21=$V$2,W21&gt;X$4),IF(SUMIF($A$13:$A20,$V$2,Y$13:Y20)&lt;1,1,0),0)</f>
        <v>#REF!</v>
      </c>
      <c r="Z21" s="19">
        <v>5.51</v>
      </c>
      <c r="AA21" s="19"/>
      <c r="AB21" s="119" t="e">
        <f>#REF!*100/Z21/AQ$7</f>
        <v>#REF!</v>
      </c>
      <c r="AC21" s="122" t="str">
        <f t="shared" si="7"/>
        <v>a</v>
      </c>
      <c r="AD21" s="124" t="e">
        <f t="shared" si="1"/>
        <v>#REF!</v>
      </c>
      <c r="AE21" s="132" t="e">
        <f t="shared" si="2"/>
        <v>#REF!</v>
      </c>
      <c r="AF21" s="133" t="e">
        <f>IF(AND($A21=$AE$2,AE21&gt;AE$4),IF(SUMIF($A$13:$A20,$AE$2,AF$13:AF20)&lt;1,1,0),0)</f>
        <v>#REF!</v>
      </c>
      <c r="AG21" s="16">
        <v>21.15</v>
      </c>
      <c r="AH21" s="45">
        <v>702.8</v>
      </c>
      <c r="AI21" s="89" t="e">
        <f>IF(AND($A21=$V$2,AH21&gt;AH$4),IF(SUMIF($A$13:$A20,$V$2,AI$13:AI20)&lt;1,1,0),0)</f>
        <v>#REF!</v>
      </c>
      <c r="AJ21" s="45">
        <v>111.6</v>
      </c>
      <c r="AK21" s="47"/>
      <c r="AL21" s="15">
        <v>171.6</v>
      </c>
      <c r="AM21" s="89" t="e">
        <f>IF(AND($A21=$V$2,AJ21&gt;AL$4),IF(SUMIF($A$13:$A20,$V$2,AM$13:AM20)&lt;1,1,0),0)</f>
        <v>#REF!</v>
      </c>
      <c r="AN21" s="17">
        <v>3.25</v>
      </c>
      <c r="AO21" s="119" t="e">
        <f>#REF!*100/AN21/AQ$7</f>
        <v>#REF!</v>
      </c>
      <c r="AP21" s="122" t="str">
        <f t="shared" si="8"/>
        <v>b</v>
      </c>
      <c r="AQ21" s="124" t="e">
        <f t="shared" si="4"/>
        <v>#REF!</v>
      </c>
      <c r="AR21" s="132" t="e">
        <f t="shared" si="5"/>
        <v>#REF!</v>
      </c>
      <c r="AS21" s="133" t="e">
        <f>IF(AND($A21=$AE$2,AR21&gt;AR$4),IF(SUMIF($A$13:$A20,$AE$2,AS$13:AS20)&lt;1,1,0),0)</f>
        <v>#REF!</v>
      </c>
    </row>
    <row r="22" spans="1:45" ht="13.5" customHeight="1">
      <c r="A22" s="88" t="str">
        <f>A$8</f>
        <v>AA</v>
      </c>
      <c r="B22" s="94">
        <f t="shared" si="6"/>
        <v>9</v>
      </c>
      <c r="C22" s="13" t="s">
        <v>161</v>
      </c>
      <c r="D22" s="25">
        <v>18.100000000000001</v>
      </c>
      <c r="E22" s="15">
        <v>128</v>
      </c>
      <c r="F22" s="15">
        <v>140</v>
      </c>
      <c r="G22" s="15">
        <v>4.3</v>
      </c>
      <c r="H22" s="15">
        <v>6</v>
      </c>
      <c r="I22" s="16">
        <v>12</v>
      </c>
      <c r="J22" s="32">
        <v>23</v>
      </c>
      <c r="K22" s="15">
        <v>116</v>
      </c>
      <c r="L22" s="15">
        <v>92</v>
      </c>
      <c r="M22" s="15" t="s">
        <v>90</v>
      </c>
      <c r="N22" s="15">
        <v>64</v>
      </c>
      <c r="O22" s="16">
        <v>76</v>
      </c>
      <c r="P22" s="18">
        <v>0.78700000000000003</v>
      </c>
      <c r="Q22" s="15">
        <v>43.53</v>
      </c>
      <c r="R22" s="44" t="s">
        <v>162</v>
      </c>
      <c r="S22" s="25">
        <v>18.100000000000001</v>
      </c>
      <c r="T22" s="138">
        <v>719.5</v>
      </c>
      <c r="U22" s="89" t="e">
        <f>IF(AND($A22=$V$2,T22&gt;T$4),IF(SUMIF($A$13:$A21,$V$2,U$13:U21)&lt;1,1,0),0)</f>
        <v>#REF!</v>
      </c>
      <c r="V22" s="46"/>
      <c r="W22" s="45">
        <v>112.4</v>
      </c>
      <c r="X22" s="15">
        <v>123.8</v>
      </c>
      <c r="Y22" s="89" t="e">
        <f>IF(AND($A22=$V$2,W22&gt;X$4),IF(SUMIF($A$13:$A21,$V$2,Y$13:Y21)&lt;1,1,0),0)</f>
        <v>#REF!</v>
      </c>
      <c r="Z22" s="19">
        <v>5.59</v>
      </c>
      <c r="AA22" s="19"/>
      <c r="AB22" s="119" t="e">
        <f>#REF!*100/Z22/AQ$7</f>
        <v>#REF!</v>
      </c>
      <c r="AC22" s="122" t="str">
        <f t="shared" si="7"/>
        <v>a</v>
      </c>
      <c r="AD22" s="124" t="e">
        <f t="shared" si="1"/>
        <v>#REF!</v>
      </c>
      <c r="AE22" s="132" t="e">
        <f t="shared" si="2"/>
        <v>#REF!</v>
      </c>
      <c r="AF22" s="133" t="e">
        <f>IF(AND($A22=$AE$2,AE22&gt;AE$4),IF(SUMIF($A$13:$A21,$AE$2,AF$13:AF21)&lt;1,1,0),0)</f>
        <v>#REF!</v>
      </c>
      <c r="AG22" s="16">
        <v>7.92</v>
      </c>
      <c r="AH22" s="45">
        <v>274.8</v>
      </c>
      <c r="AI22" s="89" t="e">
        <f>IF(AND($A22=$V$2,AH22&gt;AH$4),IF(SUMIF($A$13:$A21,$V$2,AI$13:AI21)&lt;1,1,0),0)</f>
        <v>#REF!</v>
      </c>
      <c r="AJ22" s="45">
        <v>39.26</v>
      </c>
      <c r="AK22" s="47"/>
      <c r="AL22" s="15">
        <v>59.93</v>
      </c>
      <c r="AM22" s="89" t="e">
        <f>IF(AND($A22=$V$2,AJ22&gt;AL$4),IF(SUMIF($A$13:$A21,$V$2,AM$13:AM21)&lt;1,1,0),0)</f>
        <v>#REF!</v>
      </c>
      <c r="AN22" s="17">
        <v>3.45</v>
      </c>
      <c r="AO22" s="119" t="e">
        <f>#REF!*100/AN22/AQ$7</f>
        <v>#REF!</v>
      </c>
      <c r="AP22" s="122" t="str">
        <f t="shared" si="8"/>
        <v>b</v>
      </c>
      <c r="AQ22" s="124" t="e">
        <f t="shared" si="4"/>
        <v>#REF!</v>
      </c>
      <c r="AR22" s="132" t="e">
        <f t="shared" si="5"/>
        <v>#REF!</v>
      </c>
      <c r="AS22" s="133" t="e">
        <f>IF(AND($A22=$AE$2,AR22&gt;AR$4),IF(SUMIF($A$13:$A21,$AE$2,AS$13:AS21)&lt;1,1,0),0)</f>
        <v>#REF!</v>
      </c>
    </row>
    <row r="23" spans="1:45" ht="13.5" customHeight="1">
      <c r="A23" s="88" t="str">
        <f>A$9</f>
        <v>A</v>
      </c>
      <c r="B23" s="94">
        <f t="shared" si="6"/>
        <v>10</v>
      </c>
      <c r="C23" s="13" t="s">
        <v>163</v>
      </c>
      <c r="D23" s="25">
        <v>24.7</v>
      </c>
      <c r="E23" s="15">
        <v>133</v>
      </c>
      <c r="F23" s="15">
        <v>140</v>
      </c>
      <c r="G23" s="15">
        <v>5.5</v>
      </c>
      <c r="H23" s="15">
        <v>8.5</v>
      </c>
      <c r="I23" s="16">
        <v>12</v>
      </c>
      <c r="J23" s="32">
        <v>31.4</v>
      </c>
      <c r="K23" s="15">
        <v>116</v>
      </c>
      <c r="L23" s="15">
        <v>92</v>
      </c>
      <c r="M23" s="15" t="s">
        <v>90</v>
      </c>
      <c r="N23" s="15">
        <v>64</v>
      </c>
      <c r="O23" s="16">
        <v>76</v>
      </c>
      <c r="P23" s="18">
        <v>0.79400000000000004</v>
      </c>
      <c r="Q23" s="15">
        <v>32.21</v>
      </c>
      <c r="R23" s="44" t="s">
        <v>163</v>
      </c>
      <c r="S23" s="25">
        <v>24.7</v>
      </c>
      <c r="T23" s="138">
        <v>1033</v>
      </c>
      <c r="U23" s="89" t="e">
        <f>IF(AND($A23=$V$2,T23&gt;T$4),IF(SUMIF($A$13:$A22,$V$2,U$13:U22)&lt;1,1,0),0)</f>
        <v>#REF!</v>
      </c>
      <c r="V23" s="46"/>
      <c r="W23" s="45">
        <v>155.4</v>
      </c>
      <c r="X23" s="15">
        <v>173.5</v>
      </c>
      <c r="Y23" s="89" t="e">
        <f>IF(AND($A23=$V$2,W23&gt;X$4),IF(SUMIF($A$13:$A22,$V$2,Y$13:Y22)&lt;1,1,0),0)</f>
        <v>#REF!</v>
      </c>
      <c r="Z23" s="19">
        <v>5.73</v>
      </c>
      <c r="AA23" s="19"/>
      <c r="AB23" s="119" t="e">
        <f>#REF!*100/Z23/AQ$7</f>
        <v>#REF!</v>
      </c>
      <c r="AC23" s="122" t="str">
        <f t="shared" si="7"/>
        <v>a</v>
      </c>
      <c r="AD23" s="124" t="e">
        <f t="shared" si="1"/>
        <v>#REF!</v>
      </c>
      <c r="AE23" s="132" t="e">
        <f t="shared" si="2"/>
        <v>#REF!</v>
      </c>
      <c r="AF23" s="133" t="e">
        <f>IF(AND($A23=$AE$2,AE23&gt;AE$4),IF(SUMIF($A$13:$A22,$AE$2,AF$13:AF22)&lt;1,1,0),0)</f>
        <v>#REF!</v>
      </c>
      <c r="AG23" s="16">
        <v>10.119999999999999</v>
      </c>
      <c r="AH23" s="45">
        <v>389.3</v>
      </c>
      <c r="AI23" s="89" t="e">
        <f>IF(AND($A23=$V$2,AH23&gt;AH$4),IF(SUMIF($A$13:$A22,$V$2,AI$13:AI22)&lt;1,1,0),0)</f>
        <v>#REF!</v>
      </c>
      <c r="AJ23" s="45">
        <v>55.62</v>
      </c>
      <c r="AK23" s="47"/>
      <c r="AL23" s="15">
        <v>84.85</v>
      </c>
      <c r="AM23" s="89" t="e">
        <f>IF(AND($A23=$V$2,AJ23&gt;AL$4),IF(SUMIF($A$13:$A22,$V$2,AM$13:AM22)&lt;1,1,0),0)</f>
        <v>#REF!</v>
      </c>
      <c r="AN23" s="17">
        <v>3.52</v>
      </c>
      <c r="AO23" s="119" t="e">
        <f>#REF!*100/AN23/AQ$7</f>
        <v>#REF!</v>
      </c>
      <c r="AP23" s="122" t="str">
        <f t="shared" si="8"/>
        <v>b</v>
      </c>
      <c r="AQ23" s="124" t="e">
        <f t="shared" si="4"/>
        <v>#REF!</v>
      </c>
      <c r="AR23" s="132" t="e">
        <f t="shared" si="5"/>
        <v>#REF!</v>
      </c>
      <c r="AS23" s="133" t="e">
        <f>IF(AND($A23=$AE$2,AR23&gt;AR$4),IF(SUMIF($A$13:$A22,$AE$2,AS$13:AS22)&lt;1,1,0),0)</f>
        <v>#REF!</v>
      </c>
    </row>
    <row r="24" spans="1:45" ht="13.5" customHeight="1">
      <c r="A24" s="88" t="str">
        <f>A$10</f>
        <v>B</v>
      </c>
      <c r="B24" s="94">
        <f t="shared" si="6"/>
        <v>11</v>
      </c>
      <c r="C24" s="13" t="s">
        <v>164</v>
      </c>
      <c r="D24" s="25">
        <v>33.700000000000003</v>
      </c>
      <c r="E24" s="15">
        <v>140</v>
      </c>
      <c r="F24" s="15">
        <v>140</v>
      </c>
      <c r="G24" s="15">
        <v>7</v>
      </c>
      <c r="H24" s="15">
        <v>12</v>
      </c>
      <c r="I24" s="16">
        <v>12</v>
      </c>
      <c r="J24" s="32">
        <v>43</v>
      </c>
      <c r="K24" s="15">
        <v>116</v>
      </c>
      <c r="L24" s="15">
        <v>92</v>
      </c>
      <c r="M24" s="15" t="s">
        <v>90</v>
      </c>
      <c r="N24" s="15">
        <v>66</v>
      </c>
      <c r="O24" s="16">
        <v>76</v>
      </c>
      <c r="P24" s="18">
        <v>0.80500000000000005</v>
      </c>
      <c r="Q24" s="15">
        <v>23.88</v>
      </c>
      <c r="R24" s="44" t="s">
        <v>164</v>
      </c>
      <c r="S24" s="25">
        <v>33.700000000000003</v>
      </c>
      <c r="T24" s="138">
        <v>1509</v>
      </c>
      <c r="U24" s="89" t="e">
        <f>IF(AND($A24=$V$2,T24&gt;T$4),IF(SUMIF($A$13:$A23,$V$2,U$13:U23)&lt;1,1,0),0)</f>
        <v>#REF!</v>
      </c>
      <c r="V24" s="46"/>
      <c r="W24" s="45">
        <v>215.6</v>
      </c>
      <c r="X24" s="15">
        <v>245.4</v>
      </c>
      <c r="Y24" s="89" t="e">
        <f>IF(AND($A24=$V$2,W24&gt;X$4),IF(SUMIF($A$13:$A23,$V$2,Y$13:Y23)&lt;1,1,0),0)</f>
        <v>#REF!</v>
      </c>
      <c r="Z24" s="19">
        <v>5.93</v>
      </c>
      <c r="AA24" s="19"/>
      <c r="AB24" s="119" t="e">
        <f>#REF!*100/Z24/AQ$7</f>
        <v>#REF!</v>
      </c>
      <c r="AC24" s="122" t="str">
        <f t="shared" si="7"/>
        <v>a</v>
      </c>
      <c r="AD24" s="124" t="e">
        <f t="shared" si="1"/>
        <v>#REF!</v>
      </c>
      <c r="AE24" s="132" t="e">
        <f t="shared" si="2"/>
        <v>#REF!</v>
      </c>
      <c r="AF24" s="133" t="e">
        <f>IF(AND($A24=$AE$2,AE24&gt;AE$4),IF(SUMIF($A$13:$A23,$AE$2,AF$13:AF23)&lt;1,1,0),0)</f>
        <v>#REF!</v>
      </c>
      <c r="AG24" s="16">
        <v>13.08</v>
      </c>
      <c r="AH24" s="45">
        <v>549.70000000000005</v>
      </c>
      <c r="AI24" s="89" t="e">
        <f>IF(AND($A24=$V$2,AH24&gt;AH$4),IF(SUMIF($A$13:$A23,$V$2,AI$13:AI23)&lt;1,1,0),0)</f>
        <v>#REF!</v>
      </c>
      <c r="AJ24" s="45">
        <v>78.52</v>
      </c>
      <c r="AK24" s="47"/>
      <c r="AL24" s="15">
        <v>119.8</v>
      </c>
      <c r="AM24" s="89" t="e">
        <f>IF(AND($A24=$V$2,AJ24&gt;AL$4),IF(SUMIF($A$13:$A23,$V$2,AM$13:AM23)&lt;1,1,0),0)</f>
        <v>#REF!</v>
      </c>
      <c r="AN24" s="17">
        <v>3.58</v>
      </c>
      <c r="AO24" s="119" t="e">
        <f>#REF!*100/AN24/AQ$7</f>
        <v>#REF!</v>
      </c>
      <c r="AP24" s="122" t="str">
        <f t="shared" si="8"/>
        <v>b</v>
      </c>
      <c r="AQ24" s="124" t="e">
        <f t="shared" si="4"/>
        <v>#REF!</v>
      </c>
      <c r="AR24" s="132" t="e">
        <f t="shared" si="5"/>
        <v>#REF!</v>
      </c>
      <c r="AS24" s="133" t="e">
        <f>IF(AND($A24=$AE$2,AR24&gt;AR$4),IF(SUMIF($A$13:$A23,$AE$2,AS$13:AS23)&lt;1,1,0),0)</f>
        <v>#REF!</v>
      </c>
    </row>
    <row r="25" spans="1:45" ht="13.5" customHeight="1">
      <c r="A25" s="88" t="str">
        <f>A$11</f>
        <v>M</v>
      </c>
      <c r="B25" s="94">
        <f t="shared" si="6"/>
        <v>12</v>
      </c>
      <c r="C25" s="13" t="s">
        <v>165</v>
      </c>
      <c r="D25" s="25">
        <v>63.2</v>
      </c>
      <c r="E25" s="15">
        <v>160</v>
      </c>
      <c r="F25" s="15">
        <v>146</v>
      </c>
      <c r="G25" s="15">
        <v>13</v>
      </c>
      <c r="H25" s="15">
        <v>22</v>
      </c>
      <c r="I25" s="16">
        <v>12</v>
      </c>
      <c r="J25" s="32">
        <v>80.599999999999994</v>
      </c>
      <c r="K25" s="15">
        <v>116</v>
      </c>
      <c r="L25" s="15">
        <v>92</v>
      </c>
      <c r="M25" s="15" t="s">
        <v>90</v>
      </c>
      <c r="N25" s="15">
        <v>72</v>
      </c>
      <c r="O25" s="16">
        <v>82</v>
      </c>
      <c r="P25" s="18">
        <v>0.85699999999999998</v>
      </c>
      <c r="Q25" s="15">
        <v>13.56</v>
      </c>
      <c r="R25" s="44" t="s">
        <v>165</v>
      </c>
      <c r="S25" s="25">
        <v>63.2</v>
      </c>
      <c r="T25" s="138">
        <v>3291</v>
      </c>
      <c r="U25" s="89" t="e">
        <f>IF(AND($A25=$V$2,T25&gt;T$4),IF(SUMIF($A$13:$A24,$V$2,U$13:U24)&lt;1,1,0),0)</f>
        <v>#REF!</v>
      </c>
      <c r="V25" s="46"/>
      <c r="W25" s="45">
        <v>411.4</v>
      </c>
      <c r="X25" s="15">
        <v>493.8</v>
      </c>
      <c r="Y25" s="89" t="e">
        <f>IF(AND($A25=$V$2,W25&gt;X$4),IF(SUMIF($A$13:$A24,$V$2,Y$13:Y24)&lt;1,1,0),0)</f>
        <v>#REF!</v>
      </c>
      <c r="Z25" s="19">
        <v>6.39</v>
      </c>
      <c r="AA25" s="19"/>
      <c r="AB25" s="119" t="e">
        <f>#REF!*100/Z25/AQ$7</f>
        <v>#REF!</v>
      </c>
      <c r="AC25" s="122" t="str">
        <f t="shared" si="7"/>
        <v>a</v>
      </c>
      <c r="AD25" s="124" t="e">
        <f t="shared" si="1"/>
        <v>#REF!</v>
      </c>
      <c r="AE25" s="132" t="e">
        <f t="shared" si="2"/>
        <v>#REF!</v>
      </c>
      <c r="AF25" s="133" t="e">
        <f>IF(AND($A25=$AE$2,AE25&gt;AE$4),IF(SUMIF($A$13:$A24,$AE$2,AF$13:AF24)&lt;1,1,0),0)</f>
        <v>#REF!</v>
      </c>
      <c r="AG25" s="16">
        <v>24.46</v>
      </c>
      <c r="AH25" s="45">
        <v>1144</v>
      </c>
      <c r="AI25" s="89" t="e">
        <f>IF(AND($A25=$V$2,AH25&gt;AH$4),IF(SUMIF($A$13:$A24,$V$2,AI$13:AI24)&lt;1,1,0),0)</f>
        <v>#REF!</v>
      </c>
      <c r="AJ25" s="45">
        <v>156.80000000000001</v>
      </c>
      <c r="AK25" s="47"/>
      <c r="AL25" s="15">
        <v>240.5</v>
      </c>
      <c r="AM25" s="89" t="e">
        <f>IF(AND($A25=$V$2,AJ25&gt;AL$4),IF(SUMIF($A$13:$A24,$V$2,AM$13:AM24)&lt;1,1,0),0)</f>
        <v>#REF!</v>
      </c>
      <c r="AN25" s="17">
        <v>3.77</v>
      </c>
      <c r="AO25" s="119" t="e">
        <f>#REF!*100/AN25/AQ$7</f>
        <v>#REF!</v>
      </c>
      <c r="AP25" s="122" t="str">
        <f t="shared" si="8"/>
        <v>b</v>
      </c>
      <c r="AQ25" s="124" t="e">
        <f t="shared" si="4"/>
        <v>#REF!</v>
      </c>
      <c r="AR25" s="132" t="e">
        <f t="shared" si="5"/>
        <v>#REF!</v>
      </c>
      <c r="AS25" s="133" t="e">
        <f>IF(AND($A25=$AE$2,AR25&gt;AR$4),IF(SUMIF($A$13:$A24,$AE$2,AS$13:AS24)&lt;1,1,0),0)</f>
        <v>#REF!</v>
      </c>
    </row>
    <row r="26" spans="1:45" ht="13.5" customHeight="1">
      <c r="A26" s="88" t="str">
        <f>A$8</f>
        <v>AA</v>
      </c>
      <c r="B26" s="94">
        <f t="shared" si="6"/>
        <v>13</v>
      </c>
      <c r="C26" s="13" t="s">
        <v>166</v>
      </c>
      <c r="D26" s="25">
        <v>23.8</v>
      </c>
      <c r="E26" s="15">
        <v>148</v>
      </c>
      <c r="F26" s="15">
        <v>160</v>
      </c>
      <c r="G26" s="15">
        <v>4.5</v>
      </c>
      <c r="H26" s="15">
        <v>7</v>
      </c>
      <c r="I26" s="16">
        <v>15</v>
      </c>
      <c r="J26" s="32">
        <v>30.4</v>
      </c>
      <c r="K26" s="15">
        <v>134</v>
      </c>
      <c r="L26" s="15">
        <v>104</v>
      </c>
      <c r="M26" s="15" t="s">
        <v>167</v>
      </c>
      <c r="N26" s="15">
        <v>76</v>
      </c>
      <c r="O26" s="16">
        <v>84</v>
      </c>
      <c r="P26" s="18">
        <v>0.90100000000000002</v>
      </c>
      <c r="Q26" s="15">
        <v>37.81</v>
      </c>
      <c r="R26" s="44" t="s">
        <v>168</v>
      </c>
      <c r="S26" s="25">
        <v>23.8</v>
      </c>
      <c r="T26" s="138">
        <v>1283</v>
      </c>
      <c r="U26" s="89" t="e">
        <f>IF(AND($A26=$V$2,T26&gt;T$4),IF(SUMIF($A$13:$A25,$V$2,U$13:U25)&lt;1,1,0),0)</f>
        <v>#REF!</v>
      </c>
      <c r="V26" s="46"/>
      <c r="W26" s="45">
        <v>173.4</v>
      </c>
      <c r="X26" s="15">
        <v>190.4</v>
      </c>
      <c r="Y26" s="89" t="e">
        <f>IF(AND($A26=$V$2,W26&gt;X$4),IF(SUMIF($A$13:$A25,$V$2,Y$13:Y25)&lt;1,1,0),0)</f>
        <v>#REF!</v>
      </c>
      <c r="Z26" s="19">
        <v>6.5</v>
      </c>
      <c r="AA26" s="19"/>
      <c r="AB26" s="119" t="e">
        <f>#REF!*100/Z26/AQ$7</f>
        <v>#REF!</v>
      </c>
      <c r="AC26" s="122" t="str">
        <f t="shared" si="7"/>
        <v>a</v>
      </c>
      <c r="AD26" s="124" t="e">
        <f t="shared" si="1"/>
        <v>#REF!</v>
      </c>
      <c r="AE26" s="132" t="e">
        <f t="shared" si="2"/>
        <v>#REF!</v>
      </c>
      <c r="AF26" s="133" t="e">
        <f>IF(AND($A26=$AE$2,AE26&gt;AE$4),IF(SUMIF($A$13:$A25,$AE$2,AF$13:AF25)&lt;1,1,0),0)</f>
        <v>#REF!</v>
      </c>
      <c r="AG26" s="16">
        <v>10.38</v>
      </c>
      <c r="AH26" s="45">
        <v>478.7</v>
      </c>
      <c r="AI26" s="89" t="e">
        <f>IF(AND($A26=$V$2,AH26&gt;AH$4),IF(SUMIF($A$13:$A25,$V$2,AI$13:AI25)&lt;1,1,0),0)</f>
        <v>#REF!</v>
      </c>
      <c r="AJ26" s="45">
        <v>59.84</v>
      </c>
      <c r="AK26" s="47"/>
      <c r="AL26" s="15">
        <v>91.36</v>
      </c>
      <c r="AM26" s="89" t="e">
        <f>IF(AND($A26=$V$2,AJ26&gt;AL$4),IF(SUMIF($A$13:$A25,$V$2,AM$13:AM25)&lt;1,1,0),0)</f>
        <v>#REF!</v>
      </c>
      <c r="AN26" s="17">
        <v>3.97</v>
      </c>
      <c r="AO26" s="119" t="e">
        <f>#REF!*100/AN26/AQ$7</f>
        <v>#REF!</v>
      </c>
      <c r="AP26" s="122" t="str">
        <f t="shared" si="8"/>
        <v>b</v>
      </c>
      <c r="AQ26" s="124" t="e">
        <f t="shared" si="4"/>
        <v>#REF!</v>
      </c>
      <c r="AR26" s="132" t="e">
        <f t="shared" si="5"/>
        <v>#REF!</v>
      </c>
      <c r="AS26" s="133" t="e">
        <f>IF(AND($A26=$AE$2,AR26&gt;AR$4),IF(SUMIF($A$13:$A25,$AE$2,AS$13:AS25)&lt;1,1,0),0)</f>
        <v>#REF!</v>
      </c>
    </row>
    <row r="27" spans="1:45" ht="13.5" customHeight="1">
      <c r="A27" s="88" t="str">
        <f>A$9</f>
        <v>A</v>
      </c>
      <c r="B27" s="94">
        <f t="shared" si="6"/>
        <v>14</v>
      </c>
      <c r="C27" s="13" t="s">
        <v>169</v>
      </c>
      <c r="D27" s="25">
        <v>30.4</v>
      </c>
      <c r="E27" s="15">
        <v>152</v>
      </c>
      <c r="F27" s="15">
        <v>160</v>
      </c>
      <c r="G27" s="15">
        <v>6</v>
      </c>
      <c r="H27" s="15">
        <v>9</v>
      </c>
      <c r="I27" s="16">
        <v>15</v>
      </c>
      <c r="J27" s="32">
        <v>38.799999999999997</v>
      </c>
      <c r="K27" s="15">
        <v>134</v>
      </c>
      <c r="L27" s="15">
        <v>104</v>
      </c>
      <c r="M27" s="15" t="s">
        <v>167</v>
      </c>
      <c r="N27" s="15">
        <v>78</v>
      </c>
      <c r="O27" s="16">
        <v>84</v>
      </c>
      <c r="P27" s="18">
        <v>0.90600000000000003</v>
      </c>
      <c r="Q27" s="15">
        <v>29.78</v>
      </c>
      <c r="R27" s="44" t="s">
        <v>169</v>
      </c>
      <c r="S27" s="25">
        <v>30.4</v>
      </c>
      <c r="T27" s="138">
        <v>1673</v>
      </c>
      <c r="U27" s="89" t="e">
        <f>IF(AND($A27=$V$2,T27&gt;T$4),IF(SUMIF($A$13:$A26,$V$2,U$13:U26)&lt;1,1,0),0)</f>
        <v>#REF!</v>
      </c>
      <c r="V27" s="46"/>
      <c r="W27" s="45">
        <v>220.1</v>
      </c>
      <c r="X27" s="15">
        <v>245.1</v>
      </c>
      <c r="Y27" s="89" t="e">
        <f>IF(AND($A27=$V$2,W27&gt;X$4),IF(SUMIF($A$13:$A26,$V$2,Y$13:Y26)&lt;1,1,0),0)</f>
        <v>#REF!</v>
      </c>
      <c r="Z27" s="19">
        <v>6.57</v>
      </c>
      <c r="AA27" s="19"/>
      <c r="AB27" s="119" t="e">
        <f>#REF!*100/Z27/AQ$7</f>
        <v>#REF!</v>
      </c>
      <c r="AC27" s="122" t="str">
        <f t="shared" si="7"/>
        <v>a</v>
      </c>
      <c r="AD27" s="124" t="e">
        <f t="shared" si="1"/>
        <v>#REF!</v>
      </c>
      <c r="AE27" s="132" t="e">
        <f t="shared" si="2"/>
        <v>#REF!</v>
      </c>
      <c r="AF27" s="133" t="e">
        <f>IF(AND($A27=$AE$2,AE27&gt;AE$4),IF(SUMIF($A$13:$A26,$AE$2,AF$13:AF26)&lt;1,1,0),0)</f>
        <v>#REF!</v>
      </c>
      <c r="AG27" s="16">
        <v>13.21</v>
      </c>
      <c r="AH27" s="45">
        <v>615.6</v>
      </c>
      <c r="AI27" s="89" t="e">
        <f>IF(AND($A27=$V$2,AH27&gt;AH$4),IF(SUMIF($A$13:$A26,$V$2,AI$13:AI26)&lt;1,1,0),0)</f>
        <v>#REF!</v>
      </c>
      <c r="AJ27" s="45">
        <v>76.95</v>
      </c>
      <c r="AK27" s="47"/>
      <c r="AL27" s="15">
        <v>117.6</v>
      </c>
      <c r="AM27" s="89" t="e">
        <f>IF(AND($A27=$V$2,AJ27&gt;AL$4),IF(SUMIF($A$13:$A26,$V$2,AM$13:AM26)&lt;1,1,0),0)</f>
        <v>#REF!</v>
      </c>
      <c r="AN27" s="17">
        <v>3.98</v>
      </c>
      <c r="AO27" s="119" t="e">
        <f>#REF!*100/AN27/AQ$7</f>
        <v>#REF!</v>
      </c>
      <c r="AP27" s="122" t="str">
        <f t="shared" si="8"/>
        <v>b</v>
      </c>
      <c r="AQ27" s="124" t="e">
        <f t="shared" si="4"/>
        <v>#REF!</v>
      </c>
      <c r="AR27" s="132" t="e">
        <f t="shared" si="5"/>
        <v>#REF!</v>
      </c>
      <c r="AS27" s="133" t="e">
        <f>IF(AND($A27=$AE$2,AR27&gt;AR$4),IF(SUMIF($A$13:$A26,$AE$2,AS$13:AS26)&lt;1,1,0),0)</f>
        <v>#REF!</v>
      </c>
    </row>
    <row r="28" spans="1:45" ht="13.5" customHeight="1">
      <c r="A28" s="88" t="str">
        <f>A$10</f>
        <v>B</v>
      </c>
      <c r="B28" s="94">
        <f t="shared" si="6"/>
        <v>15</v>
      </c>
      <c r="C28" s="13" t="s">
        <v>170</v>
      </c>
      <c r="D28" s="25">
        <v>42.6</v>
      </c>
      <c r="E28" s="15">
        <v>160</v>
      </c>
      <c r="F28" s="15">
        <v>160</v>
      </c>
      <c r="G28" s="15">
        <v>8</v>
      </c>
      <c r="H28" s="15">
        <v>13</v>
      </c>
      <c r="I28" s="16">
        <v>15</v>
      </c>
      <c r="J28" s="32">
        <v>54.3</v>
      </c>
      <c r="K28" s="15">
        <v>134</v>
      </c>
      <c r="L28" s="15">
        <v>104</v>
      </c>
      <c r="M28" s="15" t="s">
        <v>167</v>
      </c>
      <c r="N28" s="15">
        <v>80</v>
      </c>
      <c r="O28" s="16">
        <v>84</v>
      </c>
      <c r="P28" s="18">
        <v>0.91800000000000004</v>
      </c>
      <c r="Q28" s="15">
        <v>21.56</v>
      </c>
      <c r="R28" s="44" t="s">
        <v>170</v>
      </c>
      <c r="S28" s="25">
        <v>42.6</v>
      </c>
      <c r="T28" s="138">
        <v>2492</v>
      </c>
      <c r="U28" s="89" t="e">
        <f>IF(AND($A28=$V$2,T28&gt;T$4),IF(SUMIF($A$13:$A27,$V$2,U$13:U27)&lt;1,1,0),0)</f>
        <v>#REF!</v>
      </c>
      <c r="V28" s="46"/>
      <c r="W28" s="45">
        <v>311.5</v>
      </c>
      <c r="X28" s="48">
        <v>354</v>
      </c>
      <c r="Y28" s="89" t="e">
        <f>IF(AND($A28=$V$2,W28&gt;X$4),IF(SUMIF($A$13:$A27,$V$2,Y$13:Y27)&lt;1,1,0),0)</f>
        <v>#REF!</v>
      </c>
      <c r="Z28" s="19">
        <v>6.78</v>
      </c>
      <c r="AA28" s="19"/>
      <c r="AB28" s="119" t="e">
        <f>#REF!*100/Z28/AQ$7</f>
        <v>#REF!</v>
      </c>
      <c r="AC28" s="122" t="str">
        <f t="shared" si="7"/>
        <v>a</v>
      </c>
      <c r="AD28" s="124" t="e">
        <f t="shared" si="1"/>
        <v>#REF!</v>
      </c>
      <c r="AE28" s="132" t="e">
        <f t="shared" si="2"/>
        <v>#REF!</v>
      </c>
      <c r="AF28" s="133" t="e">
        <f>IF(AND($A28=$AE$2,AE28&gt;AE$4),IF(SUMIF($A$13:$A27,$AE$2,AF$13:AF27)&lt;1,1,0),0)</f>
        <v>#REF!</v>
      </c>
      <c r="AG28" s="16">
        <v>17.59</v>
      </c>
      <c r="AH28" s="45">
        <v>889.2</v>
      </c>
      <c r="AI28" s="89" t="e">
        <f>IF(AND($A28=$V$2,AH28&gt;AH$4),IF(SUMIF($A$13:$A27,$V$2,AI$13:AI27)&lt;1,1,0),0)</f>
        <v>#REF!</v>
      </c>
      <c r="AJ28" s="45">
        <v>111.2</v>
      </c>
      <c r="AK28" s="47"/>
      <c r="AL28" s="48">
        <v>170</v>
      </c>
      <c r="AM28" s="89" t="e">
        <f>IF(AND($A28=$V$2,AJ28&gt;AL$4),IF(SUMIF($A$13:$A27,$V$2,AM$13:AM27)&lt;1,1,0),0)</f>
        <v>#REF!</v>
      </c>
      <c r="AN28" s="17">
        <v>4.05</v>
      </c>
      <c r="AO28" s="119" t="e">
        <f>#REF!*100/AN28/AQ$7</f>
        <v>#REF!</v>
      </c>
      <c r="AP28" s="122" t="str">
        <f t="shared" si="8"/>
        <v>b</v>
      </c>
      <c r="AQ28" s="124" t="e">
        <f t="shared" si="4"/>
        <v>#REF!</v>
      </c>
      <c r="AR28" s="132" t="e">
        <f t="shared" si="5"/>
        <v>#REF!</v>
      </c>
      <c r="AS28" s="133" t="e">
        <f>IF(AND($A28=$AE$2,AR28&gt;AR$4),IF(SUMIF($A$13:$A27,$AE$2,AS$13:AS27)&lt;1,1,0),0)</f>
        <v>#REF!</v>
      </c>
    </row>
    <row r="29" spans="1:45" ht="13.5" customHeight="1">
      <c r="A29" s="88" t="str">
        <f>A$11</f>
        <v>M</v>
      </c>
      <c r="B29" s="94">
        <f t="shared" si="6"/>
        <v>16</v>
      </c>
      <c r="C29" s="13" t="s">
        <v>171</v>
      </c>
      <c r="D29" s="25">
        <v>76.2</v>
      </c>
      <c r="E29" s="15">
        <v>180</v>
      </c>
      <c r="F29" s="15">
        <v>166</v>
      </c>
      <c r="G29" s="15">
        <v>14</v>
      </c>
      <c r="H29" s="15">
        <v>23</v>
      </c>
      <c r="I29" s="16">
        <v>15</v>
      </c>
      <c r="J29" s="32">
        <v>97.1</v>
      </c>
      <c r="K29" s="15">
        <v>134</v>
      </c>
      <c r="L29" s="15">
        <v>104</v>
      </c>
      <c r="M29" s="15" t="s">
        <v>167</v>
      </c>
      <c r="N29" s="15">
        <v>86</v>
      </c>
      <c r="O29" s="16">
        <v>90</v>
      </c>
      <c r="P29" s="18">
        <v>0.97</v>
      </c>
      <c r="Q29" s="15">
        <v>12.74</v>
      </c>
      <c r="R29" s="44" t="s">
        <v>171</v>
      </c>
      <c r="S29" s="25">
        <v>76.2</v>
      </c>
      <c r="T29" s="138">
        <v>5098</v>
      </c>
      <c r="U29" s="89" t="e">
        <f>IF(AND($A29=$V$2,T29&gt;T$4),IF(SUMIF($A$13:$A28,$V$2,U$13:U28)&lt;1,1,0),0)</f>
        <v>#REF!</v>
      </c>
      <c r="V29" s="46"/>
      <c r="W29" s="45">
        <v>566.5</v>
      </c>
      <c r="X29" s="15">
        <v>674.6</v>
      </c>
      <c r="Y29" s="89" t="e">
        <f>IF(AND($A29=$V$2,W29&gt;X$4),IF(SUMIF($A$13:$A28,$V$2,Y$13:Y28)&lt;1,1,0),0)</f>
        <v>#REF!</v>
      </c>
      <c r="Z29" s="19">
        <v>7.25</v>
      </c>
      <c r="AA29" s="19"/>
      <c r="AB29" s="119" t="e">
        <f>#REF!*100/Z29/AQ$7</f>
        <v>#REF!</v>
      </c>
      <c r="AC29" s="122" t="str">
        <f t="shared" si="7"/>
        <v>a</v>
      </c>
      <c r="AD29" s="124" t="e">
        <f t="shared" si="1"/>
        <v>#REF!</v>
      </c>
      <c r="AE29" s="132" t="e">
        <f t="shared" si="2"/>
        <v>#REF!</v>
      </c>
      <c r="AF29" s="133" t="e">
        <f>IF(AND($A29=$AE$2,AE29&gt;AE$4),IF(SUMIF($A$13:$A28,$AE$2,AF$13:AF28)&lt;1,1,0),0)</f>
        <v>#REF!</v>
      </c>
      <c r="AG29" s="16">
        <v>30.81</v>
      </c>
      <c r="AH29" s="45">
        <v>1759</v>
      </c>
      <c r="AI29" s="89" t="e">
        <f>IF(AND($A29=$V$2,AH29&gt;AH$4),IF(SUMIF($A$13:$A28,$V$2,AI$13:AI28)&lt;1,1,0),0)</f>
        <v>#REF!</v>
      </c>
      <c r="AJ29" s="45">
        <v>211.9</v>
      </c>
      <c r="AK29" s="47"/>
      <c r="AL29" s="15">
        <v>325.5</v>
      </c>
      <c r="AM29" s="89" t="e">
        <f>IF(AND($A29=$V$2,AJ29&gt;AL$4),IF(SUMIF($A$13:$A28,$V$2,AM$13:AM28)&lt;1,1,0),0)</f>
        <v>#REF!</v>
      </c>
      <c r="AN29" s="17">
        <v>4.26</v>
      </c>
      <c r="AO29" s="119" t="e">
        <f>#REF!*100/AN29/AQ$7</f>
        <v>#REF!</v>
      </c>
      <c r="AP29" s="122" t="str">
        <f t="shared" si="8"/>
        <v>b</v>
      </c>
      <c r="AQ29" s="124" t="e">
        <f t="shared" si="4"/>
        <v>#REF!</v>
      </c>
      <c r="AR29" s="132" t="e">
        <f t="shared" si="5"/>
        <v>#REF!</v>
      </c>
      <c r="AS29" s="133" t="e">
        <f>IF(AND($A29=$AE$2,AR29&gt;AR$4),IF(SUMIF($A$13:$A28,$AE$2,AS$13:AS28)&lt;1,1,0),0)</f>
        <v>#REF!</v>
      </c>
    </row>
    <row r="30" spans="1:45" ht="13.5" customHeight="1">
      <c r="A30" s="88" t="str">
        <f>A$8</f>
        <v>AA</v>
      </c>
      <c r="B30" s="94">
        <f t="shared" si="6"/>
        <v>17</v>
      </c>
      <c r="C30" s="13" t="s">
        <v>172</v>
      </c>
      <c r="D30" s="25">
        <v>28.7</v>
      </c>
      <c r="E30" s="15">
        <v>167</v>
      </c>
      <c r="F30" s="15">
        <v>180</v>
      </c>
      <c r="G30" s="15">
        <v>5</v>
      </c>
      <c r="H30" s="15">
        <v>7.5</v>
      </c>
      <c r="I30" s="16">
        <v>15</v>
      </c>
      <c r="J30" s="32">
        <v>36.5</v>
      </c>
      <c r="K30" s="15">
        <v>152</v>
      </c>
      <c r="L30" s="15">
        <v>122</v>
      </c>
      <c r="M30" s="15" t="s">
        <v>117</v>
      </c>
      <c r="N30" s="15">
        <v>84</v>
      </c>
      <c r="O30" s="16">
        <v>92</v>
      </c>
      <c r="P30" s="18">
        <v>1.018</v>
      </c>
      <c r="Q30" s="15">
        <v>35.51</v>
      </c>
      <c r="R30" s="44" t="s">
        <v>173</v>
      </c>
      <c r="S30" s="25">
        <v>28.7</v>
      </c>
      <c r="T30" s="138">
        <v>1967</v>
      </c>
      <c r="U30" s="89" t="e">
        <f>IF(AND($A30=$V$2,T30&gt;T$4),IF(SUMIF($A$13:$A29,$V$2,U$13:U29)&lt;1,1,0),0)</f>
        <v>#REF!</v>
      </c>
      <c r="V30" s="46"/>
      <c r="W30" s="45">
        <v>235.6</v>
      </c>
      <c r="X30" s="15">
        <v>258.2</v>
      </c>
      <c r="Y30" s="89" t="e">
        <f>IF(AND($A30=$V$2,W30&gt;X$4),IF(SUMIF($A$13:$A29,$V$2,Y$13:Y29)&lt;1,1,0),0)</f>
        <v>#REF!</v>
      </c>
      <c r="Z30" s="19">
        <v>7.34</v>
      </c>
      <c r="AA30" s="19"/>
      <c r="AB30" s="119" t="e">
        <f>#REF!*100/Z30/AQ$7</f>
        <v>#REF!</v>
      </c>
      <c r="AC30" s="122" t="str">
        <f t="shared" si="7"/>
        <v>a</v>
      </c>
      <c r="AD30" s="124" t="e">
        <f t="shared" si="1"/>
        <v>#REF!</v>
      </c>
      <c r="AE30" s="132" t="e">
        <f t="shared" si="2"/>
        <v>#REF!</v>
      </c>
      <c r="AF30" s="133" t="e">
        <f>IF(AND($A30=$AE$2,AE30&gt;AE$4),IF(SUMIF($A$13:$A29,$AE$2,AF$13:AF29)&lt;1,1,0),0)</f>
        <v>#REF!</v>
      </c>
      <c r="AG30" s="16">
        <v>12.16</v>
      </c>
      <c r="AH30" s="45">
        <v>730</v>
      </c>
      <c r="AI30" s="89" t="e">
        <f>IF(AND($A30=$V$2,AH30&gt;AH$4),IF(SUMIF($A$13:$A29,$V$2,AI$13:AI29)&lt;1,1,0),0)</f>
        <v>#REF!</v>
      </c>
      <c r="AJ30" s="45">
        <v>81.11</v>
      </c>
      <c r="AK30" s="47"/>
      <c r="AL30" s="15">
        <v>123.6</v>
      </c>
      <c r="AM30" s="89" t="e">
        <f>IF(AND($A30=$V$2,AJ30&gt;AL$4),IF(SUMIF($A$13:$A29,$V$2,AM$13:AM29)&lt;1,1,0),0)</f>
        <v>#REF!</v>
      </c>
      <c r="AN30" s="17">
        <v>4.47</v>
      </c>
      <c r="AO30" s="119" t="e">
        <f>#REF!*100/AN30/AQ$7</f>
        <v>#REF!</v>
      </c>
      <c r="AP30" s="122" t="str">
        <f t="shared" si="8"/>
        <v>b</v>
      </c>
      <c r="AQ30" s="124" t="e">
        <f t="shared" si="4"/>
        <v>#REF!</v>
      </c>
      <c r="AR30" s="132" t="e">
        <f t="shared" si="5"/>
        <v>#REF!</v>
      </c>
      <c r="AS30" s="133" t="e">
        <f>IF(AND($A30=$AE$2,AR30&gt;AR$4),IF(SUMIF($A$13:$A29,$AE$2,AS$13:AS29)&lt;1,1,0),0)</f>
        <v>#REF!</v>
      </c>
    </row>
    <row r="31" spans="1:45" ht="13.5" customHeight="1">
      <c r="A31" s="88" t="str">
        <f>A$9</f>
        <v>A</v>
      </c>
      <c r="B31" s="94">
        <f t="shared" si="6"/>
        <v>18</v>
      </c>
      <c r="C31" s="13" t="s">
        <v>174</v>
      </c>
      <c r="D31" s="25">
        <v>35.5</v>
      </c>
      <c r="E31" s="15">
        <v>171</v>
      </c>
      <c r="F31" s="15">
        <v>180</v>
      </c>
      <c r="G31" s="15">
        <v>6</v>
      </c>
      <c r="H31" s="15">
        <v>9.5</v>
      </c>
      <c r="I31" s="16">
        <v>15</v>
      </c>
      <c r="J31" s="32">
        <v>45.3</v>
      </c>
      <c r="K31" s="15">
        <v>152</v>
      </c>
      <c r="L31" s="15">
        <v>122</v>
      </c>
      <c r="M31" s="15" t="s">
        <v>117</v>
      </c>
      <c r="N31" s="15">
        <v>86</v>
      </c>
      <c r="O31" s="16">
        <v>92</v>
      </c>
      <c r="P31" s="18">
        <v>1.024</v>
      </c>
      <c r="Q31" s="15">
        <v>28.83</v>
      </c>
      <c r="R31" s="44" t="s">
        <v>174</v>
      </c>
      <c r="S31" s="25">
        <v>35.5</v>
      </c>
      <c r="T31" s="138">
        <v>2510</v>
      </c>
      <c r="U31" s="89" t="e">
        <f>IF(AND($A31=$V$2,T31&gt;T$4),IF(SUMIF($A$13:$A30,$V$2,U$13:U30)&lt;1,1,0),0)</f>
        <v>#REF!</v>
      </c>
      <c r="V31" s="46"/>
      <c r="W31" s="45">
        <v>293.60000000000002</v>
      </c>
      <c r="X31" s="15">
        <v>324.89999999999998</v>
      </c>
      <c r="Y31" s="89" t="e">
        <f>IF(AND($A31=$V$2,W31&gt;X$4),IF(SUMIF($A$13:$A30,$V$2,Y$13:Y30)&lt;1,1,0),0)</f>
        <v>#REF!</v>
      </c>
      <c r="Z31" s="19">
        <v>7.45</v>
      </c>
      <c r="AA31" s="19"/>
      <c r="AB31" s="119" t="e">
        <f>#REF!*100/Z31/AQ$7</f>
        <v>#REF!</v>
      </c>
      <c r="AC31" s="122" t="str">
        <f t="shared" si="7"/>
        <v>a</v>
      </c>
      <c r="AD31" s="124" t="e">
        <f t="shared" si="1"/>
        <v>#REF!</v>
      </c>
      <c r="AE31" s="132" t="e">
        <f t="shared" si="2"/>
        <v>#REF!</v>
      </c>
      <c r="AF31" s="133" t="e">
        <f>IF(AND($A31=$AE$2,AE31&gt;AE$4),IF(SUMIF($A$13:$A30,$AE$2,AF$13:AF30)&lt;1,1,0),0)</f>
        <v>#REF!</v>
      </c>
      <c r="AG31" s="16">
        <v>14.47</v>
      </c>
      <c r="AH31" s="45">
        <v>924.6</v>
      </c>
      <c r="AI31" s="89" t="e">
        <f>IF(AND($A31=$V$2,AH31&gt;AH$4),IF(SUMIF($A$13:$A30,$V$2,AI$13:AI30)&lt;1,1,0),0)</f>
        <v>#REF!</v>
      </c>
      <c r="AJ31" s="45">
        <v>102.7</v>
      </c>
      <c r="AK31" s="47"/>
      <c r="AL31" s="15">
        <v>156.5</v>
      </c>
      <c r="AM31" s="89" t="e">
        <f>IF(AND($A31=$V$2,AJ31&gt;AL$4),IF(SUMIF($A$13:$A30,$V$2,AM$13:AM30)&lt;1,1,0),0)</f>
        <v>#REF!</v>
      </c>
      <c r="AN31" s="17">
        <v>4.5199999999999996</v>
      </c>
      <c r="AO31" s="119" t="e">
        <f>#REF!*100/AN31/AQ$7</f>
        <v>#REF!</v>
      </c>
      <c r="AP31" s="122" t="str">
        <f t="shared" si="8"/>
        <v>b</v>
      </c>
      <c r="AQ31" s="124" t="e">
        <f t="shared" si="4"/>
        <v>#REF!</v>
      </c>
      <c r="AR31" s="132" t="e">
        <f t="shared" si="5"/>
        <v>#REF!</v>
      </c>
      <c r="AS31" s="133" t="e">
        <f>IF(AND($A31=$AE$2,AR31&gt;AR$4),IF(SUMIF($A$13:$A30,$AE$2,AS$13:AS30)&lt;1,1,0),0)</f>
        <v>#REF!</v>
      </c>
    </row>
    <row r="32" spans="1:45" ht="13.5" customHeight="1">
      <c r="A32" s="88" t="str">
        <f>A$10</f>
        <v>B</v>
      </c>
      <c r="B32" s="94">
        <f t="shared" si="6"/>
        <v>19</v>
      </c>
      <c r="C32" s="13" t="s">
        <v>175</v>
      </c>
      <c r="D32" s="25">
        <v>51.2</v>
      </c>
      <c r="E32" s="15">
        <v>180</v>
      </c>
      <c r="F32" s="15">
        <v>180</v>
      </c>
      <c r="G32" s="15">
        <v>8.5</v>
      </c>
      <c r="H32" s="15">
        <v>14</v>
      </c>
      <c r="I32" s="16">
        <v>15</v>
      </c>
      <c r="J32" s="32">
        <v>65.3</v>
      </c>
      <c r="K32" s="15">
        <v>152</v>
      </c>
      <c r="L32" s="15">
        <v>122</v>
      </c>
      <c r="M32" s="15" t="s">
        <v>117</v>
      </c>
      <c r="N32" s="15">
        <v>88</v>
      </c>
      <c r="O32" s="16">
        <v>92</v>
      </c>
      <c r="P32" s="18">
        <v>1.0369999999999999</v>
      </c>
      <c r="Q32" s="15">
        <v>20.25</v>
      </c>
      <c r="R32" s="44" t="s">
        <v>175</v>
      </c>
      <c r="S32" s="25">
        <v>51.2</v>
      </c>
      <c r="T32" s="138">
        <v>3831</v>
      </c>
      <c r="U32" s="89" t="e">
        <f>IF(AND($A32=$V$2,T32&gt;T$4),IF(SUMIF($A$13:$A31,$V$2,U$13:U31)&lt;1,1,0),0)</f>
        <v>#REF!</v>
      </c>
      <c r="V32" s="46"/>
      <c r="W32" s="45">
        <v>425.7</v>
      </c>
      <c r="X32" s="15">
        <v>481.4</v>
      </c>
      <c r="Y32" s="89" t="e">
        <f>IF(AND($A32=$V$2,W32&gt;X$4),IF(SUMIF($A$13:$A31,$V$2,Y$13:Y31)&lt;1,1,0),0)</f>
        <v>#REF!</v>
      </c>
      <c r="Z32" s="19">
        <v>7.66</v>
      </c>
      <c r="AA32" s="19"/>
      <c r="AB32" s="119" t="e">
        <f>#REF!*100/Z32/AQ$7</f>
        <v>#REF!</v>
      </c>
      <c r="AC32" s="122" t="str">
        <f t="shared" si="7"/>
        <v>a</v>
      </c>
      <c r="AD32" s="124" t="e">
        <f t="shared" si="1"/>
        <v>#REF!</v>
      </c>
      <c r="AE32" s="132" t="e">
        <f t="shared" si="2"/>
        <v>#REF!</v>
      </c>
      <c r="AF32" s="133" t="e">
        <f>IF(AND($A32=$AE$2,AE32&gt;AE$4),IF(SUMIF($A$13:$A31,$AE$2,AF$13:AF31)&lt;1,1,0),0)</f>
        <v>#REF!</v>
      </c>
      <c r="AG32" s="16">
        <v>20.239999999999998</v>
      </c>
      <c r="AH32" s="45">
        <v>1363</v>
      </c>
      <c r="AI32" s="89" t="e">
        <f>IF(AND($A32=$V$2,AH32&gt;AH$4),IF(SUMIF($A$13:$A31,$V$2,AI$13:AI31)&lt;1,1,0),0)</f>
        <v>#REF!</v>
      </c>
      <c r="AJ32" s="45">
        <v>151.4</v>
      </c>
      <c r="AK32" s="47"/>
      <c r="AL32" s="48">
        <v>231</v>
      </c>
      <c r="AM32" s="89" t="e">
        <f>IF(AND($A32=$V$2,AJ32&gt;AL$4),IF(SUMIF($A$13:$A31,$V$2,AM$13:AM31)&lt;1,1,0),0)</f>
        <v>#REF!</v>
      </c>
      <c r="AN32" s="17">
        <v>4.57</v>
      </c>
      <c r="AO32" s="119" t="e">
        <f>#REF!*100/AN32/AQ$7</f>
        <v>#REF!</v>
      </c>
      <c r="AP32" s="122" t="str">
        <f t="shared" si="8"/>
        <v>b</v>
      </c>
      <c r="AQ32" s="124" t="e">
        <f t="shared" si="4"/>
        <v>#REF!</v>
      </c>
      <c r="AR32" s="132" t="e">
        <f t="shared" si="5"/>
        <v>#REF!</v>
      </c>
      <c r="AS32" s="133" t="e">
        <f>IF(AND($A32=$AE$2,AR32&gt;AR$4),IF(SUMIF($A$13:$A31,$AE$2,AS$13:AS31)&lt;1,1,0),0)</f>
        <v>#REF!</v>
      </c>
    </row>
    <row r="33" spans="1:45" ht="13.5" customHeight="1">
      <c r="A33" s="88" t="str">
        <f>A$11</f>
        <v>M</v>
      </c>
      <c r="B33" s="94">
        <f t="shared" si="6"/>
        <v>20</v>
      </c>
      <c r="C33" s="13" t="s">
        <v>176</v>
      </c>
      <c r="D33" s="25">
        <v>88.9</v>
      </c>
      <c r="E33" s="15">
        <v>200</v>
      </c>
      <c r="F33" s="15">
        <v>186</v>
      </c>
      <c r="G33" s="15">
        <v>14.5</v>
      </c>
      <c r="H33" s="15">
        <v>24</v>
      </c>
      <c r="I33" s="16">
        <v>15</v>
      </c>
      <c r="J33" s="32">
        <v>113.3</v>
      </c>
      <c r="K33" s="15">
        <v>152</v>
      </c>
      <c r="L33" s="15">
        <v>122</v>
      </c>
      <c r="M33" s="15" t="s">
        <v>117</v>
      </c>
      <c r="N33" s="15">
        <v>94</v>
      </c>
      <c r="O33" s="16">
        <v>98</v>
      </c>
      <c r="P33" s="18">
        <v>1.089</v>
      </c>
      <c r="Q33" s="15">
        <v>12.25</v>
      </c>
      <c r="R33" s="44" t="s">
        <v>176</v>
      </c>
      <c r="S33" s="25">
        <v>88.9</v>
      </c>
      <c r="T33" s="138">
        <v>7483</v>
      </c>
      <c r="U33" s="89" t="e">
        <f>IF(AND($A33=$V$2,T33&gt;T$4),IF(SUMIF($A$13:$A32,$V$2,U$13:U32)&lt;1,1,0),0)</f>
        <v>#REF!</v>
      </c>
      <c r="V33" s="46"/>
      <c r="W33" s="45">
        <v>748.3</v>
      </c>
      <c r="X33" s="15">
        <v>883.4</v>
      </c>
      <c r="Y33" s="89" t="e">
        <f>IF(AND($A33=$V$2,W33&gt;X$4),IF(SUMIF($A$13:$A32,$V$2,Y$13:Y32)&lt;1,1,0),0)</f>
        <v>#REF!</v>
      </c>
      <c r="Z33" s="19">
        <v>8.1300000000000008</v>
      </c>
      <c r="AA33" s="19"/>
      <c r="AB33" s="119" t="e">
        <f>#REF!*100/Z33/AQ$7</f>
        <v>#REF!</v>
      </c>
      <c r="AC33" s="122" t="str">
        <f t="shared" si="7"/>
        <v>a</v>
      </c>
      <c r="AD33" s="124" t="e">
        <f t="shared" si="1"/>
        <v>#REF!</v>
      </c>
      <c r="AE33" s="132" t="e">
        <f t="shared" si="2"/>
        <v>#REF!</v>
      </c>
      <c r="AF33" s="133" t="e">
        <f>IF(AND($A33=$AE$2,AE33&gt;AE$4),IF(SUMIF($A$13:$A32,$AE$2,AF$13:AF32)&lt;1,1,0),0)</f>
        <v>#REF!</v>
      </c>
      <c r="AG33" s="16">
        <v>34.65</v>
      </c>
      <c r="AH33" s="45">
        <v>2580</v>
      </c>
      <c r="AI33" s="89" t="e">
        <f>IF(AND($A33=$V$2,AH33&gt;AH$4),IF(SUMIF($A$13:$A32,$V$2,AI$13:AI32)&lt;1,1,0),0)</f>
        <v>#REF!</v>
      </c>
      <c r="AJ33" s="45">
        <v>277.39999999999998</v>
      </c>
      <c r="AK33" s="47"/>
      <c r="AL33" s="15">
        <v>425.2</v>
      </c>
      <c r="AM33" s="89" t="e">
        <f>IF(AND($A33=$V$2,AJ33&gt;AL$4),IF(SUMIF($A$13:$A32,$V$2,AM$13:AM32)&lt;1,1,0),0)</f>
        <v>#REF!</v>
      </c>
      <c r="AN33" s="17">
        <v>4.7699999999999996</v>
      </c>
      <c r="AO33" s="119" t="e">
        <f>#REF!*100/AN33/AQ$7</f>
        <v>#REF!</v>
      </c>
      <c r="AP33" s="122" t="str">
        <f t="shared" si="8"/>
        <v>b</v>
      </c>
      <c r="AQ33" s="124" t="e">
        <f t="shared" si="4"/>
        <v>#REF!</v>
      </c>
      <c r="AR33" s="132" t="e">
        <f t="shared" si="5"/>
        <v>#REF!</v>
      </c>
      <c r="AS33" s="133" t="e">
        <f>IF(AND($A33=$AE$2,AR33&gt;AR$4),IF(SUMIF($A$13:$A32,$AE$2,AS$13:AS32)&lt;1,1,0),0)</f>
        <v>#REF!</v>
      </c>
    </row>
    <row r="34" spans="1:45" ht="13.5" customHeight="1">
      <c r="A34" s="88" t="str">
        <f>A$8</f>
        <v>AA</v>
      </c>
      <c r="B34" s="94">
        <f t="shared" si="6"/>
        <v>21</v>
      </c>
      <c r="C34" s="13" t="s">
        <v>177</v>
      </c>
      <c r="D34" s="25">
        <v>34.6</v>
      </c>
      <c r="E34" s="15">
        <v>186</v>
      </c>
      <c r="F34" s="15">
        <v>200</v>
      </c>
      <c r="G34" s="15">
        <v>5.5</v>
      </c>
      <c r="H34" s="15">
        <v>8</v>
      </c>
      <c r="I34" s="16">
        <v>18</v>
      </c>
      <c r="J34" s="32">
        <v>44.1</v>
      </c>
      <c r="K34" s="15">
        <v>170</v>
      </c>
      <c r="L34" s="15">
        <v>134</v>
      </c>
      <c r="M34" s="15" t="s">
        <v>134</v>
      </c>
      <c r="N34" s="15">
        <v>96</v>
      </c>
      <c r="O34" s="16">
        <v>100</v>
      </c>
      <c r="P34" s="18">
        <v>1.1299999999999999</v>
      </c>
      <c r="Q34" s="15">
        <v>32.619999999999997</v>
      </c>
      <c r="R34" s="44" t="s">
        <v>178</v>
      </c>
      <c r="S34" s="25">
        <v>34.6</v>
      </c>
      <c r="T34" s="138">
        <v>2944</v>
      </c>
      <c r="U34" s="89" t="e">
        <f>IF(AND($A34=$V$2,T34&gt;T$4),IF(SUMIF($A$13:$A33,$V$2,U$13:U33)&lt;1,1,0),0)</f>
        <v>#REF!</v>
      </c>
      <c r="V34" s="46"/>
      <c r="W34" s="45">
        <v>316.60000000000002</v>
      </c>
      <c r="X34" s="15">
        <v>347.1</v>
      </c>
      <c r="Y34" s="89" t="e">
        <f>IF(AND($A34=$V$2,W34&gt;X$4),IF(SUMIF($A$13:$A33,$V$2,Y$13:Y33)&lt;1,1,0),0)</f>
        <v>#REF!</v>
      </c>
      <c r="Z34" s="19">
        <v>8.17</v>
      </c>
      <c r="AA34" s="19"/>
      <c r="AB34" s="119" t="e">
        <f>#REF!*100/Z34/AQ$7</f>
        <v>#REF!</v>
      </c>
      <c r="AC34" s="122" t="str">
        <f t="shared" si="7"/>
        <v>a</v>
      </c>
      <c r="AD34" s="124" t="e">
        <f t="shared" si="1"/>
        <v>#REF!</v>
      </c>
      <c r="AE34" s="132" t="e">
        <f t="shared" si="2"/>
        <v>#REF!</v>
      </c>
      <c r="AF34" s="133" t="e">
        <f>IF(AND($A34=$AE$2,AE34&gt;AE$4),IF(SUMIF($A$13:$A33,$AE$2,AF$13:AF33)&lt;1,1,0),0)</f>
        <v>#REF!</v>
      </c>
      <c r="AG34" s="16">
        <v>15.45</v>
      </c>
      <c r="AH34" s="45">
        <v>1068</v>
      </c>
      <c r="AI34" s="89" t="e">
        <f>IF(AND($A34=$V$2,AH34&gt;AH$4),IF(SUMIF($A$13:$A33,$V$2,AI$13:AI33)&lt;1,1,0),0)</f>
        <v>#REF!</v>
      </c>
      <c r="AJ34" s="45">
        <v>106.8</v>
      </c>
      <c r="AK34" s="47"/>
      <c r="AL34" s="15">
        <v>163.19999999999999</v>
      </c>
      <c r="AM34" s="89" t="e">
        <f>IF(AND($A34=$V$2,AJ34&gt;AL$4),IF(SUMIF($A$13:$A33,$V$2,AM$13:AM33)&lt;1,1,0),0)</f>
        <v>#REF!</v>
      </c>
      <c r="AN34" s="17">
        <v>4.92</v>
      </c>
      <c r="AO34" s="119" t="e">
        <f>#REF!*100/AN34/AQ$7</f>
        <v>#REF!</v>
      </c>
      <c r="AP34" s="122" t="str">
        <f t="shared" si="8"/>
        <v>b</v>
      </c>
      <c r="AQ34" s="124" t="e">
        <f t="shared" si="4"/>
        <v>#REF!</v>
      </c>
      <c r="AR34" s="132" t="e">
        <f t="shared" si="5"/>
        <v>#REF!</v>
      </c>
      <c r="AS34" s="133" t="e">
        <f>IF(AND($A34=$AE$2,AR34&gt;AR$4),IF(SUMIF($A$13:$A33,$AE$2,AS$13:AS33)&lt;1,1,0),0)</f>
        <v>#REF!</v>
      </c>
    </row>
    <row r="35" spans="1:45" ht="13.5" customHeight="1">
      <c r="A35" s="88" t="str">
        <f>A$9</f>
        <v>A</v>
      </c>
      <c r="B35" s="94">
        <f t="shared" si="6"/>
        <v>22</v>
      </c>
      <c r="C35" s="13" t="s">
        <v>179</v>
      </c>
      <c r="D35" s="25">
        <v>42.3</v>
      </c>
      <c r="E35" s="15">
        <v>190</v>
      </c>
      <c r="F35" s="15">
        <v>200</v>
      </c>
      <c r="G35" s="15">
        <v>6.5</v>
      </c>
      <c r="H35" s="15">
        <v>10</v>
      </c>
      <c r="I35" s="16">
        <v>18</v>
      </c>
      <c r="J35" s="32">
        <v>53.8</v>
      </c>
      <c r="K35" s="15">
        <v>170</v>
      </c>
      <c r="L35" s="15">
        <v>134</v>
      </c>
      <c r="M35" s="15" t="s">
        <v>134</v>
      </c>
      <c r="N35" s="15">
        <v>98</v>
      </c>
      <c r="O35" s="16">
        <v>100</v>
      </c>
      <c r="P35" s="18">
        <v>1.1359999999999999</v>
      </c>
      <c r="Q35" s="15">
        <v>26.89</v>
      </c>
      <c r="R35" s="44" t="s">
        <v>179</v>
      </c>
      <c r="S35" s="25">
        <v>42.3</v>
      </c>
      <c r="T35" s="138">
        <v>3692</v>
      </c>
      <c r="U35" s="89" t="e">
        <f>IF(AND($A35=$V$2,T35&gt;T$4),IF(SUMIF($A$13:$A34,$V$2,U$13:U34)&lt;1,1,0),0)</f>
        <v>#REF!</v>
      </c>
      <c r="V35" s="46"/>
      <c r="W35" s="45">
        <v>388.6</v>
      </c>
      <c r="X35" s="15">
        <v>429.5</v>
      </c>
      <c r="Y35" s="89" t="e">
        <f>IF(AND($A35=$V$2,W35&gt;X$4),IF(SUMIF($A$13:$A34,$V$2,Y$13:Y34)&lt;1,1,0),0)</f>
        <v>#REF!</v>
      </c>
      <c r="Z35" s="19">
        <v>8.2799999999999994</v>
      </c>
      <c r="AA35" s="19"/>
      <c r="AB35" s="119" t="e">
        <f>#REF!*100/Z35/AQ$7</f>
        <v>#REF!</v>
      </c>
      <c r="AC35" s="122" t="str">
        <f t="shared" si="7"/>
        <v>a</v>
      </c>
      <c r="AD35" s="124" t="e">
        <f t="shared" si="1"/>
        <v>#REF!</v>
      </c>
      <c r="AE35" s="132" t="e">
        <f t="shared" si="2"/>
        <v>#REF!</v>
      </c>
      <c r="AF35" s="133" t="e">
        <f>IF(AND($A35=$AE$2,AE35&gt;AE$4),IF(SUMIF($A$13:$A34,$AE$2,AF$13:AF34)&lt;1,1,0),0)</f>
        <v>#REF!</v>
      </c>
      <c r="AG35" s="16">
        <v>18.079999999999998</v>
      </c>
      <c r="AH35" s="45">
        <v>1336</v>
      </c>
      <c r="AI35" s="89" t="e">
        <f>IF(AND($A35=$V$2,AH35&gt;AH$4),IF(SUMIF($A$13:$A34,$V$2,AI$13:AI34)&lt;1,1,0),0)</f>
        <v>#REF!</v>
      </c>
      <c r="AJ35" s="45">
        <v>133.6</v>
      </c>
      <c r="AK35" s="47"/>
      <c r="AL35" s="15">
        <v>203.8</v>
      </c>
      <c r="AM35" s="89" t="e">
        <f>IF(AND($A35=$V$2,AJ35&gt;AL$4),IF(SUMIF($A$13:$A34,$V$2,AM$13:AM34)&lt;1,1,0),0)</f>
        <v>#REF!</v>
      </c>
      <c r="AN35" s="17">
        <v>4.9800000000000004</v>
      </c>
      <c r="AO35" s="119" t="e">
        <f>#REF!*100/AN35/AQ$7</f>
        <v>#REF!</v>
      </c>
      <c r="AP35" s="122" t="str">
        <f t="shared" si="8"/>
        <v>b</v>
      </c>
      <c r="AQ35" s="124" t="e">
        <f t="shared" si="4"/>
        <v>#REF!</v>
      </c>
      <c r="AR35" s="132" t="e">
        <f t="shared" si="5"/>
        <v>#REF!</v>
      </c>
      <c r="AS35" s="133" t="e">
        <f>IF(AND($A35=$AE$2,AR35&gt;AR$4),IF(SUMIF($A$13:$A34,$AE$2,AS$13:AS34)&lt;1,1,0),0)</f>
        <v>#REF!</v>
      </c>
    </row>
    <row r="36" spans="1:45" ht="13.5" customHeight="1">
      <c r="A36" s="88" t="str">
        <f>A$10</f>
        <v>B</v>
      </c>
      <c r="B36" s="94">
        <f t="shared" si="6"/>
        <v>23</v>
      </c>
      <c r="C36" s="13" t="s">
        <v>180</v>
      </c>
      <c r="D36" s="25">
        <v>61.3</v>
      </c>
      <c r="E36" s="15">
        <v>200</v>
      </c>
      <c r="F36" s="15">
        <v>200</v>
      </c>
      <c r="G36" s="15">
        <v>9</v>
      </c>
      <c r="H36" s="15">
        <v>15</v>
      </c>
      <c r="I36" s="16">
        <v>18</v>
      </c>
      <c r="J36" s="32">
        <v>78.099999999999994</v>
      </c>
      <c r="K36" s="15">
        <v>170</v>
      </c>
      <c r="L36" s="15">
        <v>134</v>
      </c>
      <c r="M36" s="15" t="s">
        <v>134</v>
      </c>
      <c r="N36" s="15">
        <v>100</v>
      </c>
      <c r="O36" s="16">
        <v>100</v>
      </c>
      <c r="P36" s="18">
        <v>1.151</v>
      </c>
      <c r="Q36" s="15">
        <v>18.78</v>
      </c>
      <c r="R36" s="44" t="s">
        <v>180</v>
      </c>
      <c r="S36" s="25">
        <v>61.3</v>
      </c>
      <c r="T36" s="138">
        <v>5696</v>
      </c>
      <c r="U36" s="89" t="e">
        <f>IF(AND($A36=$V$2,T36&gt;T$4),IF(SUMIF($A$13:$A35,$V$2,U$13:U35)&lt;1,1,0),0)</f>
        <v>#REF!</v>
      </c>
      <c r="V36" s="46"/>
      <c r="W36" s="45">
        <v>569.6</v>
      </c>
      <c r="X36" s="15">
        <v>642.5</v>
      </c>
      <c r="Y36" s="89" t="e">
        <f>IF(AND($A36=$V$2,W36&gt;X$4),IF(SUMIF($A$13:$A35,$V$2,Y$13:Y35)&lt;1,1,0),0)</f>
        <v>#REF!</v>
      </c>
      <c r="Z36" s="19">
        <v>8.5399999999999991</v>
      </c>
      <c r="AA36" s="19"/>
      <c r="AB36" s="119" t="e">
        <f>#REF!*100/Z36/AQ$7</f>
        <v>#REF!</v>
      </c>
      <c r="AC36" s="122" t="str">
        <f t="shared" si="7"/>
        <v>a</v>
      </c>
      <c r="AD36" s="124" t="e">
        <f t="shared" si="1"/>
        <v>#REF!</v>
      </c>
      <c r="AE36" s="132" t="e">
        <f t="shared" si="2"/>
        <v>#REF!</v>
      </c>
      <c r="AF36" s="133" t="e">
        <f>IF(AND($A36=$AE$2,AE36&gt;AE$4),IF(SUMIF($A$13:$A35,$AE$2,AF$13:AF35)&lt;1,1,0),0)</f>
        <v>#REF!</v>
      </c>
      <c r="AG36" s="16">
        <v>24.83</v>
      </c>
      <c r="AH36" s="45">
        <v>2003</v>
      </c>
      <c r="AI36" s="89" t="e">
        <f>IF(AND($A36=$V$2,AH36&gt;AH$4),IF(SUMIF($A$13:$A35,$V$2,AI$13:AI35)&lt;1,1,0),0)</f>
        <v>#REF!</v>
      </c>
      <c r="AJ36" s="45">
        <v>200.3</v>
      </c>
      <c r="AK36" s="47"/>
      <c r="AL36" s="15">
        <v>305.8</v>
      </c>
      <c r="AM36" s="89" t="e">
        <f>IF(AND($A36=$V$2,AJ36&gt;AL$4),IF(SUMIF($A$13:$A35,$V$2,AM$13:AM35)&lt;1,1,0),0)</f>
        <v>#REF!</v>
      </c>
      <c r="AN36" s="17">
        <v>5.07</v>
      </c>
      <c r="AO36" s="119" t="e">
        <f>#REF!*100/AN36/AQ$7</f>
        <v>#REF!</v>
      </c>
      <c r="AP36" s="122" t="str">
        <f t="shared" si="8"/>
        <v>b</v>
      </c>
      <c r="AQ36" s="124" t="e">
        <f t="shared" si="4"/>
        <v>#REF!</v>
      </c>
      <c r="AR36" s="132" t="e">
        <f t="shared" si="5"/>
        <v>#REF!</v>
      </c>
      <c r="AS36" s="133" t="e">
        <f>IF(AND($A36=$AE$2,AR36&gt;AR$4),IF(SUMIF($A$13:$A35,$AE$2,AS$13:AS35)&lt;1,1,0),0)</f>
        <v>#REF!</v>
      </c>
    </row>
    <row r="37" spans="1:45" ht="13.5" customHeight="1">
      <c r="A37" s="88" t="str">
        <f>A$11</f>
        <v>M</v>
      </c>
      <c r="B37" s="94">
        <f t="shared" si="6"/>
        <v>24</v>
      </c>
      <c r="C37" s="13" t="s">
        <v>181</v>
      </c>
      <c r="D37" s="25">
        <v>103</v>
      </c>
      <c r="E37" s="15">
        <v>220</v>
      </c>
      <c r="F37" s="15">
        <v>206</v>
      </c>
      <c r="G37" s="15">
        <v>15</v>
      </c>
      <c r="H37" s="15">
        <v>25</v>
      </c>
      <c r="I37" s="16">
        <v>18</v>
      </c>
      <c r="J37" s="32">
        <v>131.30000000000001</v>
      </c>
      <c r="K37" s="15">
        <v>170</v>
      </c>
      <c r="L37" s="15">
        <v>134</v>
      </c>
      <c r="M37" s="15" t="s">
        <v>134</v>
      </c>
      <c r="N37" s="15">
        <v>106</v>
      </c>
      <c r="O37" s="16">
        <v>106</v>
      </c>
      <c r="P37" s="18">
        <v>1.2030000000000001</v>
      </c>
      <c r="Q37" s="15">
        <v>11.67</v>
      </c>
      <c r="R37" s="44" t="s">
        <v>181</v>
      </c>
      <c r="S37" s="25">
        <v>103</v>
      </c>
      <c r="T37" s="138">
        <v>10640</v>
      </c>
      <c r="U37" s="89" t="e">
        <f>IF(AND($A37=$V$2,T37&gt;T$4),IF(SUMIF($A$13:$A36,$V$2,U$13:U36)&lt;1,1,0),0)</f>
        <v>#REF!</v>
      </c>
      <c r="V37" s="46"/>
      <c r="W37" s="45">
        <v>967.4</v>
      </c>
      <c r="X37" s="15">
        <v>1135</v>
      </c>
      <c r="Y37" s="89" t="e">
        <f>IF(AND($A37=$V$2,W37&gt;X$4),IF(SUMIF($A$13:$A36,$V$2,Y$13:Y36)&lt;1,1,0),0)</f>
        <v>#REF!</v>
      </c>
      <c r="Z37" s="19">
        <v>9</v>
      </c>
      <c r="AA37" s="19"/>
      <c r="AB37" s="119" t="e">
        <f>#REF!*100/Z37/AQ$7</f>
        <v>#REF!</v>
      </c>
      <c r="AC37" s="122" t="str">
        <f t="shared" si="7"/>
        <v>a</v>
      </c>
      <c r="AD37" s="124" t="e">
        <f t="shared" si="1"/>
        <v>#REF!</v>
      </c>
      <c r="AE37" s="132" t="e">
        <f t="shared" si="2"/>
        <v>#REF!</v>
      </c>
      <c r="AF37" s="133" t="e">
        <f>IF(AND($A37=$AE$2,AE37&gt;AE$4),IF(SUMIF($A$13:$A36,$AE$2,AF$13:AF36)&lt;1,1,0),0)</f>
        <v>#REF!</v>
      </c>
      <c r="AG37" s="16">
        <v>41.03</v>
      </c>
      <c r="AH37" s="45">
        <v>3651</v>
      </c>
      <c r="AI37" s="89" t="e">
        <f>IF(AND($A37=$V$2,AH37&gt;AH$4),IF(SUMIF($A$13:$A36,$V$2,AI$13:AI36)&lt;1,1,0),0)</f>
        <v>#REF!</v>
      </c>
      <c r="AJ37" s="45">
        <v>354.5</v>
      </c>
      <c r="AK37" s="47"/>
      <c r="AL37" s="15">
        <v>543.20000000000005</v>
      </c>
      <c r="AM37" s="89" t="e">
        <f>IF(AND($A37=$V$2,AJ37&gt;AL$4),IF(SUMIF($A$13:$A36,$V$2,AM$13:AM36)&lt;1,1,0),0)</f>
        <v>#REF!</v>
      </c>
      <c r="AN37" s="17">
        <v>5.27</v>
      </c>
      <c r="AO37" s="119" t="e">
        <f>#REF!*100/AN37/AQ$7</f>
        <v>#REF!</v>
      </c>
      <c r="AP37" s="122" t="str">
        <f t="shared" si="8"/>
        <v>b</v>
      </c>
      <c r="AQ37" s="124" t="e">
        <f t="shared" si="4"/>
        <v>#REF!</v>
      </c>
      <c r="AR37" s="132" t="e">
        <f t="shared" si="5"/>
        <v>#REF!</v>
      </c>
      <c r="AS37" s="133" t="e">
        <f>IF(AND($A37=$AE$2,AR37&gt;AR$4),IF(SUMIF($A$13:$A36,$AE$2,AS$13:AS36)&lt;1,1,0),0)</f>
        <v>#REF!</v>
      </c>
    </row>
    <row r="38" spans="1:45" ht="13.5" customHeight="1">
      <c r="A38" s="88" t="str">
        <f>A$8</f>
        <v>AA</v>
      </c>
      <c r="B38" s="94">
        <f t="shared" si="6"/>
        <v>25</v>
      </c>
      <c r="C38" s="13" t="s">
        <v>182</v>
      </c>
      <c r="D38" s="25">
        <v>40.4</v>
      </c>
      <c r="E38" s="15">
        <v>205</v>
      </c>
      <c r="F38" s="15">
        <v>220</v>
      </c>
      <c r="G38" s="15">
        <v>6</v>
      </c>
      <c r="H38" s="15">
        <v>8.5</v>
      </c>
      <c r="I38" s="16">
        <v>18</v>
      </c>
      <c r="J38" s="32">
        <v>51.5</v>
      </c>
      <c r="K38" s="15">
        <v>188</v>
      </c>
      <c r="L38" s="15">
        <v>152</v>
      </c>
      <c r="M38" s="15" t="s">
        <v>134</v>
      </c>
      <c r="N38" s="15">
        <v>98</v>
      </c>
      <c r="O38" s="16">
        <v>118</v>
      </c>
      <c r="P38" s="18">
        <v>1.2470000000000001</v>
      </c>
      <c r="Q38" s="15">
        <v>30.87</v>
      </c>
      <c r="R38" s="44" t="s">
        <v>183</v>
      </c>
      <c r="S38" s="25">
        <v>40.4</v>
      </c>
      <c r="T38" s="138">
        <v>4170</v>
      </c>
      <c r="U38" s="89" t="e">
        <f>IF(AND($A38=$V$2,T38&gt;T$4),IF(SUMIF($A$13:$A37,$V$2,U$13:U37)&lt;1,1,0),0)</f>
        <v>#REF!</v>
      </c>
      <c r="V38" s="46"/>
      <c r="W38" s="45">
        <v>406.9</v>
      </c>
      <c r="X38" s="15">
        <v>445.5</v>
      </c>
      <c r="Y38" s="89" t="e">
        <f>IF(AND($A38=$V$2,W38&gt;X$4),IF(SUMIF($A$13:$A37,$V$2,Y$13:Y37)&lt;1,1,0),0)</f>
        <v>#REF!</v>
      </c>
      <c r="Z38" s="19">
        <v>9</v>
      </c>
      <c r="AA38" s="19"/>
      <c r="AB38" s="119" t="e">
        <f>#REF!*100/Z38/AQ$7</f>
        <v>#REF!</v>
      </c>
      <c r="AC38" s="122" t="str">
        <f t="shared" si="7"/>
        <v>a</v>
      </c>
      <c r="AD38" s="124" t="e">
        <f t="shared" si="1"/>
        <v>#REF!</v>
      </c>
      <c r="AE38" s="132" t="e">
        <f t="shared" si="2"/>
        <v>#REF!</v>
      </c>
      <c r="AF38" s="133" t="e">
        <f>IF(AND($A38=$AE$2,AE38&gt;AE$4),IF(SUMIF($A$13:$A37,$AE$2,AF$13:AF37)&lt;1,1,0),0)</f>
        <v>#REF!</v>
      </c>
      <c r="AG38" s="16">
        <v>17.63</v>
      </c>
      <c r="AH38" s="45">
        <v>1510</v>
      </c>
      <c r="AI38" s="89" t="e">
        <f>IF(AND($A38=$V$2,AH38&gt;AH$4),IF(SUMIF($A$13:$A37,$V$2,AI$13:AI37)&lt;1,1,0),0)</f>
        <v>#REF!</v>
      </c>
      <c r="AJ38" s="45">
        <v>137.30000000000001</v>
      </c>
      <c r="AK38" s="47"/>
      <c r="AL38" s="15">
        <v>209.3</v>
      </c>
      <c r="AM38" s="89" t="e">
        <f>IF(AND($A38=$V$2,AJ38&gt;AL$4),IF(SUMIF($A$13:$A37,$V$2,AM$13:AM37)&lt;1,1,0),0)</f>
        <v>#REF!</v>
      </c>
      <c r="AN38" s="17">
        <v>5.42</v>
      </c>
      <c r="AO38" s="119" t="e">
        <f>#REF!*100/AN38/AQ$7</f>
        <v>#REF!</v>
      </c>
      <c r="AP38" s="122" t="str">
        <f t="shared" si="8"/>
        <v>b</v>
      </c>
      <c r="AQ38" s="124" t="e">
        <f t="shared" si="4"/>
        <v>#REF!</v>
      </c>
      <c r="AR38" s="132" t="e">
        <f t="shared" si="5"/>
        <v>#REF!</v>
      </c>
      <c r="AS38" s="133" t="e">
        <f>IF(AND($A38=$AE$2,AR38&gt;AR$4),IF(SUMIF($A$13:$A37,$AE$2,AS$13:AS37)&lt;1,1,0),0)</f>
        <v>#REF!</v>
      </c>
    </row>
    <row r="39" spans="1:45" ht="13.5" customHeight="1">
      <c r="A39" s="88" t="str">
        <f>A$9</f>
        <v>A</v>
      </c>
      <c r="B39" s="94">
        <f t="shared" si="6"/>
        <v>26</v>
      </c>
      <c r="C39" s="13" t="s">
        <v>184</v>
      </c>
      <c r="D39" s="25">
        <v>50.5</v>
      </c>
      <c r="E39" s="15">
        <v>210</v>
      </c>
      <c r="F39" s="15">
        <v>220</v>
      </c>
      <c r="G39" s="15">
        <v>7</v>
      </c>
      <c r="H39" s="15">
        <v>11</v>
      </c>
      <c r="I39" s="16">
        <v>18</v>
      </c>
      <c r="J39" s="32">
        <v>64.3</v>
      </c>
      <c r="K39" s="15">
        <v>188</v>
      </c>
      <c r="L39" s="15">
        <v>152</v>
      </c>
      <c r="M39" s="15" t="s">
        <v>134</v>
      </c>
      <c r="N39" s="15">
        <v>98</v>
      </c>
      <c r="O39" s="16">
        <v>118</v>
      </c>
      <c r="P39" s="18">
        <v>1.2549999999999999</v>
      </c>
      <c r="Q39" s="15">
        <v>24.85</v>
      </c>
      <c r="R39" s="44" t="s">
        <v>184</v>
      </c>
      <c r="S39" s="25">
        <v>50.5</v>
      </c>
      <c r="T39" s="138">
        <v>5410</v>
      </c>
      <c r="U39" s="89" t="e">
        <f>IF(AND($A39=$V$2,T39&gt;T$4),IF(SUMIF($A$13:$A38,$V$2,U$13:U38)&lt;1,1,0),0)</f>
        <v>#REF!</v>
      </c>
      <c r="V39" s="46"/>
      <c r="W39" s="45">
        <v>515.20000000000005</v>
      </c>
      <c r="X39" s="15">
        <v>568.5</v>
      </c>
      <c r="Y39" s="89" t="e">
        <f>IF(AND($A39=$V$2,W39&gt;X$4),IF(SUMIF($A$13:$A38,$V$2,Y$13:Y38)&lt;1,1,0),0)</f>
        <v>#REF!</v>
      </c>
      <c r="Z39" s="19">
        <v>9.17</v>
      </c>
      <c r="AA39" s="19"/>
      <c r="AB39" s="119" t="e">
        <f>#REF!*100/Z39/AQ$7</f>
        <v>#REF!</v>
      </c>
      <c r="AC39" s="122" t="str">
        <f t="shared" si="7"/>
        <v>a</v>
      </c>
      <c r="AD39" s="124" t="e">
        <f t="shared" si="1"/>
        <v>#REF!</v>
      </c>
      <c r="AE39" s="132" t="e">
        <f t="shared" si="2"/>
        <v>#REF!</v>
      </c>
      <c r="AF39" s="133" t="e">
        <f>IF(AND($A39=$AE$2,AE39&gt;AE$4),IF(SUMIF($A$13:$A38,$AE$2,AF$13:AF38)&lt;1,1,0),0)</f>
        <v>#REF!</v>
      </c>
      <c r="AG39" s="16">
        <v>20.67</v>
      </c>
      <c r="AH39" s="45">
        <v>1955</v>
      </c>
      <c r="AI39" s="89" t="e">
        <f>IF(AND($A39=$V$2,AH39&gt;AH$4),IF(SUMIF($A$13:$A38,$V$2,AI$13:AI38)&lt;1,1,0),0)</f>
        <v>#REF!</v>
      </c>
      <c r="AJ39" s="45">
        <v>177.7</v>
      </c>
      <c r="AK39" s="47"/>
      <c r="AL39" s="15">
        <v>270.60000000000002</v>
      </c>
      <c r="AM39" s="89" t="e">
        <f>IF(AND($A39=$V$2,AJ39&gt;AL$4),IF(SUMIF($A$13:$A38,$V$2,AM$13:AM38)&lt;1,1,0),0)</f>
        <v>#REF!</v>
      </c>
      <c r="AN39" s="17">
        <v>5.51</v>
      </c>
      <c r="AO39" s="119" t="e">
        <f>#REF!*100/AN39/AQ$7</f>
        <v>#REF!</v>
      </c>
      <c r="AP39" s="122" t="str">
        <f t="shared" si="8"/>
        <v>b</v>
      </c>
      <c r="AQ39" s="124" t="e">
        <f t="shared" si="4"/>
        <v>#REF!</v>
      </c>
      <c r="AR39" s="132" t="e">
        <f t="shared" si="5"/>
        <v>#REF!</v>
      </c>
      <c r="AS39" s="133" t="e">
        <f>IF(AND($A39=$AE$2,AR39&gt;AR$4),IF(SUMIF($A$13:$A38,$AE$2,AS$13:AS38)&lt;1,1,0),0)</f>
        <v>#REF!</v>
      </c>
    </row>
    <row r="40" spans="1:45" ht="13.5" customHeight="1">
      <c r="A40" s="88" t="str">
        <f>A$10</f>
        <v>B</v>
      </c>
      <c r="B40" s="94">
        <f t="shared" si="6"/>
        <v>27</v>
      </c>
      <c r="C40" s="13" t="s">
        <v>185</v>
      </c>
      <c r="D40" s="25">
        <v>71.5</v>
      </c>
      <c r="E40" s="15">
        <v>220</v>
      </c>
      <c r="F40" s="15">
        <v>220</v>
      </c>
      <c r="G40" s="15">
        <v>9.5</v>
      </c>
      <c r="H40" s="15">
        <v>16</v>
      </c>
      <c r="I40" s="16">
        <v>18</v>
      </c>
      <c r="J40" s="32">
        <v>91</v>
      </c>
      <c r="K40" s="15">
        <v>188</v>
      </c>
      <c r="L40" s="15">
        <v>152</v>
      </c>
      <c r="M40" s="15" t="s">
        <v>134</v>
      </c>
      <c r="N40" s="15">
        <v>100</v>
      </c>
      <c r="O40" s="16">
        <v>118</v>
      </c>
      <c r="P40" s="18">
        <v>1.27</v>
      </c>
      <c r="Q40" s="15">
        <v>17.77</v>
      </c>
      <c r="R40" s="44" t="s">
        <v>185</v>
      </c>
      <c r="S40" s="25">
        <v>71.5</v>
      </c>
      <c r="T40" s="138">
        <v>8091</v>
      </c>
      <c r="U40" s="89" t="e">
        <f>IF(AND($A40=$V$2,T40&gt;T$4),IF(SUMIF($A$13:$A39,$V$2,U$13:U39)&lt;1,1,0),0)</f>
        <v>#REF!</v>
      </c>
      <c r="V40" s="46"/>
      <c r="W40" s="45">
        <v>735.5</v>
      </c>
      <c r="X40" s="48">
        <v>827</v>
      </c>
      <c r="Y40" s="89" t="e">
        <f>IF(AND($A40=$V$2,W40&gt;X$4),IF(SUMIF($A$13:$A39,$V$2,Y$13:Y39)&lt;1,1,0),0)</f>
        <v>#REF!</v>
      </c>
      <c r="Z40" s="19">
        <v>9.43</v>
      </c>
      <c r="AA40" s="19"/>
      <c r="AB40" s="119" t="e">
        <f>#REF!*100/Z40/AQ$7</f>
        <v>#REF!</v>
      </c>
      <c r="AC40" s="122" t="str">
        <f t="shared" si="7"/>
        <v>a</v>
      </c>
      <c r="AD40" s="124" t="e">
        <f t="shared" si="1"/>
        <v>#REF!</v>
      </c>
      <c r="AE40" s="132" t="e">
        <f t="shared" si="2"/>
        <v>#REF!</v>
      </c>
      <c r="AF40" s="133" t="e">
        <f>IF(AND($A40=$AE$2,AE40&gt;AE$4),IF(SUMIF($A$13:$A39,$AE$2,AF$13:AF39)&lt;1,1,0),0)</f>
        <v>#REF!</v>
      </c>
      <c r="AG40" s="16">
        <v>27.92</v>
      </c>
      <c r="AH40" s="45">
        <v>2843</v>
      </c>
      <c r="AI40" s="89" t="e">
        <f>IF(AND($A40=$V$2,AH40&gt;AH$4),IF(SUMIF($A$13:$A39,$V$2,AI$13:AI39)&lt;1,1,0),0)</f>
        <v>#REF!</v>
      </c>
      <c r="AJ40" s="45">
        <v>258.5</v>
      </c>
      <c r="AK40" s="47"/>
      <c r="AL40" s="15">
        <v>393.9</v>
      </c>
      <c r="AM40" s="89" t="e">
        <f>IF(AND($A40=$V$2,AJ40&gt;AL$4),IF(SUMIF($A$13:$A39,$V$2,AM$13:AM39)&lt;1,1,0),0)</f>
        <v>#REF!</v>
      </c>
      <c r="AN40" s="17">
        <v>5.59</v>
      </c>
      <c r="AO40" s="119" t="e">
        <f>#REF!*100/AN40/AQ$7</f>
        <v>#REF!</v>
      </c>
      <c r="AP40" s="122" t="str">
        <f t="shared" si="8"/>
        <v>b</v>
      </c>
      <c r="AQ40" s="124" t="e">
        <f t="shared" si="4"/>
        <v>#REF!</v>
      </c>
      <c r="AR40" s="132" t="e">
        <f t="shared" si="5"/>
        <v>#REF!</v>
      </c>
      <c r="AS40" s="133" t="e">
        <f>IF(AND($A40=$AE$2,AR40&gt;AR$4),IF(SUMIF($A$13:$A39,$AE$2,AS$13:AS39)&lt;1,1,0),0)</f>
        <v>#REF!</v>
      </c>
    </row>
    <row r="41" spans="1:45" ht="13.5" customHeight="1">
      <c r="A41" s="88" t="str">
        <f>A$11</f>
        <v>M</v>
      </c>
      <c r="B41" s="94">
        <f t="shared" si="6"/>
        <v>28</v>
      </c>
      <c r="C41" s="13" t="s">
        <v>186</v>
      </c>
      <c r="D41" s="25">
        <v>117</v>
      </c>
      <c r="E41" s="15">
        <v>240</v>
      </c>
      <c r="F41" s="15">
        <v>226</v>
      </c>
      <c r="G41" s="15">
        <v>15.5</v>
      </c>
      <c r="H41" s="15">
        <v>26</v>
      </c>
      <c r="I41" s="16">
        <v>18</v>
      </c>
      <c r="J41" s="32">
        <v>149.4</v>
      </c>
      <c r="K41" s="15">
        <v>188</v>
      </c>
      <c r="L41" s="15">
        <v>152</v>
      </c>
      <c r="M41" s="15" t="s">
        <v>134</v>
      </c>
      <c r="N41" s="15">
        <v>108</v>
      </c>
      <c r="O41" s="16">
        <v>124</v>
      </c>
      <c r="P41" s="18">
        <v>1.3220000000000001</v>
      </c>
      <c r="Q41" s="15">
        <v>11.27</v>
      </c>
      <c r="R41" s="44" t="s">
        <v>186</v>
      </c>
      <c r="S41" s="25">
        <v>117</v>
      </c>
      <c r="T41" s="138">
        <v>14600</v>
      </c>
      <c r="U41" s="89" t="e">
        <f>IF(AND($A41=$V$2,T41&gt;T$4),IF(SUMIF($A$13:$A40,$V$2,U$13:U40)&lt;1,1,0),0)</f>
        <v>#REF!</v>
      </c>
      <c r="V41" s="46"/>
      <c r="W41" s="45">
        <v>1217</v>
      </c>
      <c r="X41" s="15">
        <v>1419</v>
      </c>
      <c r="Y41" s="89" t="e">
        <f>IF(AND($A41=$V$2,W41&gt;X$4),IF(SUMIF($A$13:$A40,$V$2,Y$13:Y40)&lt;1,1,0),0)</f>
        <v>#REF!</v>
      </c>
      <c r="Z41" s="19">
        <v>9.89</v>
      </c>
      <c r="AA41" s="19"/>
      <c r="AB41" s="119" t="e">
        <f>#REF!*100/Z41/AQ$7</f>
        <v>#REF!</v>
      </c>
      <c r="AC41" s="122" t="str">
        <f t="shared" si="7"/>
        <v>a</v>
      </c>
      <c r="AD41" s="124" t="e">
        <f t="shared" si="1"/>
        <v>#REF!</v>
      </c>
      <c r="AE41" s="132" t="e">
        <f t="shared" si="2"/>
        <v>#REF!</v>
      </c>
      <c r="AF41" s="133" t="e">
        <f>IF(AND($A41=$AE$2,AE41&gt;AE$4),IF(SUMIF($A$13:$A40,$AE$2,AF$13:AF40)&lt;1,1,0),0)</f>
        <v>#REF!</v>
      </c>
      <c r="AG41" s="16">
        <v>45.31</v>
      </c>
      <c r="AH41" s="45">
        <v>5012</v>
      </c>
      <c r="AI41" s="89" t="e">
        <f>IF(AND($A41=$V$2,AH41&gt;AH$4),IF(SUMIF($A$13:$A40,$V$2,AI$13:AI40)&lt;1,1,0),0)</f>
        <v>#REF!</v>
      </c>
      <c r="AJ41" s="45">
        <v>443.5</v>
      </c>
      <c r="AK41" s="47"/>
      <c r="AL41" s="15">
        <v>678.6</v>
      </c>
      <c r="AM41" s="89" t="e">
        <f>IF(AND($A41=$V$2,AJ41&gt;AL$4),IF(SUMIF($A$13:$A40,$V$2,AM$13:AM40)&lt;1,1,0),0)</f>
        <v>#REF!</v>
      </c>
      <c r="AN41" s="17">
        <v>5.79</v>
      </c>
      <c r="AO41" s="119" t="e">
        <f>#REF!*100/AN41/AQ$7</f>
        <v>#REF!</v>
      </c>
      <c r="AP41" s="122" t="str">
        <f t="shared" si="8"/>
        <v>b</v>
      </c>
      <c r="AQ41" s="124" t="e">
        <f t="shared" si="4"/>
        <v>#REF!</v>
      </c>
      <c r="AR41" s="132" t="e">
        <f t="shared" si="5"/>
        <v>#REF!</v>
      </c>
      <c r="AS41" s="133" t="e">
        <f>IF(AND($A41=$AE$2,AR41&gt;AR$4),IF(SUMIF($A$13:$A40,$AE$2,AS$13:AS40)&lt;1,1,0),0)</f>
        <v>#REF!</v>
      </c>
    </row>
    <row r="42" spans="1:45" ht="13.5" customHeight="1">
      <c r="A42" s="88" t="str">
        <f>A$8</f>
        <v>AA</v>
      </c>
      <c r="B42" s="94">
        <f t="shared" si="6"/>
        <v>29</v>
      </c>
      <c r="C42" s="13" t="s">
        <v>187</v>
      </c>
      <c r="D42" s="25">
        <v>47.4</v>
      </c>
      <c r="E42" s="15">
        <v>224</v>
      </c>
      <c r="F42" s="15">
        <v>240</v>
      </c>
      <c r="G42" s="15">
        <v>6.5</v>
      </c>
      <c r="H42" s="15">
        <v>9</v>
      </c>
      <c r="I42" s="16">
        <v>21</v>
      </c>
      <c r="J42" s="32">
        <v>60.4</v>
      </c>
      <c r="K42" s="15">
        <v>206</v>
      </c>
      <c r="L42" s="15">
        <v>164</v>
      </c>
      <c r="M42" s="15" t="s">
        <v>134</v>
      </c>
      <c r="N42" s="15">
        <v>104</v>
      </c>
      <c r="O42" s="16">
        <v>138</v>
      </c>
      <c r="P42" s="18">
        <v>1.359</v>
      </c>
      <c r="Q42" s="15">
        <v>28.67</v>
      </c>
      <c r="R42" s="44" t="s">
        <v>188</v>
      </c>
      <c r="S42" s="25">
        <v>47.4</v>
      </c>
      <c r="T42" s="138">
        <v>5835</v>
      </c>
      <c r="U42" s="89" t="e">
        <f>IF(AND($A42=$V$2,T42&gt;T$4),IF(SUMIF($A$13:$A41,$V$2,U$13:U41)&lt;1,1,0),0)</f>
        <v>#REF!</v>
      </c>
      <c r="V42" s="46"/>
      <c r="W42" s="45">
        <v>521</v>
      </c>
      <c r="X42" s="15">
        <v>570.6</v>
      </c>
      <c r="Y42" s="89" t="e">
        <f>IF(AND($A42=$V$2,W42&gt;X$4),IF(SUMIF($A$13:$A41,$V$2,Y$13:Y41)&lt;1,1,0),0)</f>
        <v>#REF!</v>
      </c>
      <c r="Z42" s="19">
        <v>9.83</v>
      </c>
      <c r="AA42" s="19"/>
      <c r="AB42" s="119" t="e">
        <f>#REF!*100/Z42/AQ$7</f>
        <v>#REF!</v>
      </c>
      <c r="AC42" s="122" t="str">
        <f t="shared" si="7"/>
        <v>a</v>
      </c>
      <c r="AD42" s="124" t="e">
        <f t="shared" si="1"/>
        <v>#REF!</v>
      </c>
      <c r="AE42" s="132" t="e">
        <f t="shared" si="2"/>
        <v>#REF!</v>
      </c>
      <c r="AF42" s="133" t="e">
        <f>IF(AND($A42=$AE$2,AE42&gt;AE$4),IF(SUMIF($A$13:$A41,$AE$2,AF$13:AF41)&lt;1,1,0),0)</f>
        <v>#REF!</v>
      </c>
      <c r="AG42" s="16">
        <v>21.54</v>
      </c>
      <c r="AH42" s="45">
        <v>2077</v>
      </c>
      <c r="AI42" s="89" t="e">
        <f>IF(AND($A42=$V$2,AH42&gt;AH$4),IF(SUMIF($A$13:$A41,$V$2,AI$13:AI41)&lt;1,1,0),0)</f>
        <v>#REF!</v>
      </c>
      <c r="AJ42" s="45">
        <v>173.1</v>
      </c>
      <c r="AK42" s="47"/>
      <c r="AL42" s="15">
        <v>264.39999999999998</v>
      </c>
      <c r="AM42" s="89" t="e">
        <f>IF(AND($A42=$V$2,AJ42&gt;AL$4),IF(SUMIF($A$13:$A41,$V$2,AM$13:AM41)&lt;1,1,0),0)</f>
        <v>#REF!</v>
      </c>
      <c r="AN42" s="17">
        <v>5.87</v>
      </c>
      <c r="AO42" s="119" t="e">
        <f>#REF!*100/AN42/AQ$7</f>
        <v>#REF!</v>
      </c>
      <c r="AP42" s="122" t="str">
        <f t="shared" si="8"/>
        <v>b</v>
      </c>
      <c r="AQ42" s="124" t="e">
        <f t="shared" si="4"/>
        <v>#REF!</v>
      </c>
      <c r="AR42" s="132" t="e">
        <f t="shared" si="5"/>
        <v>#REF!</v>
      </c>
      <c r="AS42" s="133" t="e">
        <f>IF(AND($A42=$AE$2,AR42&gt;AR$4),IF(SUMIF($A$13:$A41,$AE$2,AS$13:AS41)&lt;1,1,0),0)</f>
        <v>#REF!</v>
      </c>
    </row>
    <row r="43" spans="1:45" ht="13.5" customHeight="1">
      <c r="A43" s="88" t="str">
        <f>A$9</f>
        <v>A</v>
      </c>
      <c r="B43" s="94">
        <f t="shared" si="6"/>
        <v>30</v>
      </c>
      <c r="C43" s="13" t="s">
        <v>189</v>
      </c>
      <c r="D43" s="25">
        <v>60.3</v>
      </c>
      <c r="E43" s="15">
        <v>230</v>
      </c>
      <c r="F43" s="15">
        <v>240</v>
      </c>
      <c r="G43" s="15">
        <v>7.5</v>
      </c>
      <c r="H43" s="15">
        <v>12</v>
      </c>
      <c r="I43" s="16">
        <v>21</v>
      </c>
      <c r="J43" s="32">
        <v>76.8</v>
      </c>
      <c r="K43" s="15">
        <v>206</v>
      </c>
      <c r="L43" s="15">
        <v>164</v>
      </c>
      <c r="M43" s="15" t="s">
        <v>134</v>
      </c>
      <c r="N43" s="15">
        <v>104</v>
      </c>
      <c r="O43" s="16">
        <v>138</v>
      </c>
      <c r="P43" s="18">
        <v>1.369</v>
      </c>
      <c r="Q43" s="19">
        <v>22.7</v>
      </c>
      <c r="R43" s="44" t="s">
        <v>189</v>
      </c>
      <c r="S43" s="25">
        <v>60.3</v>
      </c>
      <c r="T43" s="138">
        <v>7763</v>
      </c>
      <c r="U43" s="89" t="e">
        <f>IF(AND($A43=$V$2,T43&gt;T$4),IF(SUMIF($A$13:$A42,$V$2,U$13:U42)&lt;1,1,0),0)</f>
        <v>#REF!</v>
      </c>
      <c r="V43" s="46"/>
      <c r="W43" s="45">
        <v>675.1</v>
      </c>
      <c r="X43" s="15">
        <v>744.6</v>
      </c>
      <c r="Y43" s="89" t="e">
        <f>IF(AND($A43=$V$2,W43&gt;X$4),IF(SUMIF($A$13:$A42,$V$2,Y$13:Y42)&lt;1,1,0),0)</f>
        <v>#REF!</v>
      </c>
      <c r="Z43" s="19">
        <v>10.050000000000001</v>
      </c>
      <c r="AA43" s="19"/>
      <c r="AB43" s="119" t="e">
        <f>#REF!*100/Z43/AQ$7</f>
        <v>#REF!</v>
      </c>
      <c r="AC43" s="122" t="str">
        <f t="shared" si="7"/>
        <v>a</v>
      </c>
      <c r="AD43" s="124" t="e">
        <f t="shared" si="1"/>
        <v>#REF!</v>
      </c>
      <c r="AE43" s="132" t="e">
        <f t="shared" si="2"/>
        <v>#REF!</v>
      </c>
      <c r="AF43" s="133" t="e">
        <f>IF(AND($A43=$AE$2,AE43&gt;AE$4),IF(SUMIF($A$13:$A42,$AE$2,AF$13:AF42)&lt;1,1,0),0)</f>
        <v>#REF!</v>
      </c>
      <c r="AG43" s="16">
        <v>25.18</v>
      </c>
      <c r="AH43" s="45">
        <v>2769</v>
      </c>
      <c r="AI43" s="89" t="e">
        <f>IF(AND($A43=$V$2,AH43&gt;AH$4),IF(SUMIF($A$13:$A42,$V$2,AI$13:AI42)&lt;1,1,0),0)</f>
        <v>#REF!</v>
      </c>
      <c r="AJ43" s="45">
        <v>230.7</v>
      </c>
      <c r="AK43" s="47"/>
      <c r="AL43" s="15">
        <v>351.7</v>
      </c>
      <c r="AM43" s="89" t="e">
        <f>IF(AND($A43=$V$2,AJ43&gt;AL$4),IF(SUMIF($A$13:$A42,$V$2,AM$13:AM42)&lt;1,1,0),0)</f>
        <v>#REF!</v>
      </c>
      <c r="AN43" s="17">
        <v>6</v>
      </c>
      <c r="AO43" s="119" t="e">
        <f>#REF!*100/AN43/AQ$7</f>
        <v>#REF!</v>
      </c>
      <c r="AP43" s="122" t="str">
        <f t="shared" si="8"/>
        <v>b</v>
      </c>
      <c r="AQ43" s="124" t="e">
        <f t="shared" si="4"/>
        <v>#REF!</v>
      </c>
      <c r="AR43" s="132" t="e">
        <f t="shared" si="5"/>
        <v>#REF!</v>
      </c>
      <c r="AS43" s="133" t="e">
        <f>IF(AND($A43=$AE$2,AR43&gt;AR$4),IF(SUMIF($A$13:$A42,$AE$2,AS$13:AS42)&lt;1,1,0),0)</f>
        <v>#REF!</v>
      </c>
    </row>
    <row r="44" spans="1:45" ht="13.5" customHeight="1">
      <c r="A44" s="88" t="str">
        <f>A$10</f>
        <v>B</v>
      </c>
      <c r="B44" s="94">
        <f t="shared" si="6"/>
        <v>31</v>
      </c>
      <c r="C44" s="13" t="s">
        <v>190</v>
      </c>
      <c r="D44" s="25">
        <v>83.2</v>
      </c>
      <c r="E44" s="15">
        <v>240</v>
      </c>
      <c r="F44" s="15">
        <v>240</v>
      </c>
      <c r="G44" s="15">
        <v>10</v>
      </c>
      <c r="H44" s="15">
        <v>17</v>
      </c>
      <c r="I44" s="16">
        <v>21</v>
      </c>
      <c r="J44" s="32">
        <v>106</v>
      </c>
      <c r="K44" s="15">
        <v>206</v>
      </c>
      <c r="L44" s="15">
        <v>164</v>
      </c>
      <c r="M44" s="15" t="s">
        <v>134</v>
      </c>
      <c r="N44" s="15">
        <v>108</v>
      </c>
      <c r="O44" s="16">
        <v>138</v>
      </c>
      <c r="P44" s="18">
        <v>1.3839999999999999</v>
      </c>
      <c r="Q44" s="15">
        <v>16.63</v>
      </c>
      <c r="R44" s="44" t="s">
        <v>190</v>
      </c>
      <c r="S44" s="25">
        <v>83.2</v>
      </c>
      <c r="T44" s="138">
        <v>11260</v>
      </c>
      <c r="U44" s="89" t="e">
        <f>IF(AND($A44=$V$2,T44&gt;T$4),IF(SUMIF($A$13:$A43,$V$2,U$13:U43)&lt;1,1,0),0)</f>
        <v>#REF!</v>
      </c>
      <c r="V44" s="46"/>
      <c r="W44" s="45">
        <v>938.3</v>
      </c>
      <c r="X44" s="15">
        <v>1053</v>
      </c>
      <c r="Y44" s="89" t="e">
        <f>IF(AND($A44=$V$2,W44&gt;X$4),IF(SUMIF($A$13:$A43,$V$2,Y$13:Y43)&lt;1,1,0),0)</f>
        <v>#REF!</v>
      </c>
      <c r="Z44" s="19">
        <v>10.31</v>
      </c>
      <c r="AA44" s="19"/>
      <c r="AB44" s="119" t="e">
        <f>#REF!*100/Z44/AQ$7</f>
        <v>#REF!</v>
      </c>
      <c r="AC44" s="122" t="str">
        <f t="shared" si="7"/>
        <v>a</v>
      </c>
      <c r="AD44" s="124" t="e">
        <f t="shared" si="1"/>
        <v>#REF!</v>
      </c>
      <c r="AE44" s="132" t="e">
        <f t="shared" si="2"/>
        <v>#REF!</v>
      </c>
      <c r="AF44" s="133" t="e">
        <f>IF(AND($A44=$AE$2,AE44&gt;AE$4),IF(SUMIF($A$13:$A43,$AE$2,AF$13:AF43)&lt;1,1,0),0)</f>
        <v>#REF!</v>
      </c>
      <c r="AG44" s="16">
        <v>33.229999999999997</v>
      </c>
      <c r="AH44" s="45">
        <v>3923</v>
      </c>
      <c r="AI44" s="89" t="e">
        <f>IF(AND($A44=$V$2,AH44&gt;AH$4),IF(SUMIF($A$13:$A43,$V$2,AI$13:AI43)&lt;1,1,0),0)</f>
        <v>#REF!</v>
      </c>
      <c r="AJ44" s="45">
        <v>326.89999999999998</v>
      </c>
      <c r="AK44" s="47"/>
      <c r="AL44" s="15">
        <v>498.4</v>
      </c>
      <c r="AM44" s="89" t="e">
        <f>IF(AND($A44=$V$2,AJ44&gt;AL$4),IF(SUMIF($A$13:$A43,$V$2,AM$13:AM43)&lt;1,1,0),0)</f>
        <v>#REF!</v>
      </c>
      <c r="AN44" s="17">
        <v>6.08</v>
      </c>
      <c r="AO44" s="119" t="e">
        <f>#REF!*100/AN44/AQ$7</f>
        <v>#REF!</v>
      </c>
      <c r="AP44" s="122" t="str">
        <f t="shared" si="8"/>
        <v>b</v>
      </c>
      <c r="AQ44" s="124" t="e">
        <f t="shared" si="4"/>
        <v>#REF!</v>
      </c>
      <c r="AR44" s="132" t="e">
        <f t="shared" si="5"/>
        <v>#REF!</v>
      </c>
      <c r="AS44" s="133" t="e">
        <f>IF(AND($A44=$AE$2,AR44&gt;AR$4),IF(SUMIF($A$13:$A43,$AE$2,AS$13:AS43)&lt;1,1,0),0)</f>
        <v>#REF!</v>
      </c>
    </row>
    <row r="45" spans="1:45" ht="13.5" customHeight="1">
      <c r="A45" s="88" t="str">
        <f>A$11</f>
        <v>M</v>
      </c>
      <c r="B45" s="94">
        <f t="shared" si="6"/>
        <v>32</v>
      </c>
      <c r="C45" s="13" t="s">
        <v>191</v>
      </c>
      <c r="D45" s="25">
        <v>157</v>
      </c>
      <c r="E45" s="15">
        <v>270</v>
      </c>
      <c r="F45" s="15">
        <v>248</v>
      </c>
      <c r="G45" s="15">
        <v>18</v>
      </c>
      <c r="H45" s="15">
        <v>32</v>
      </c>
      <c r="I45" s="16">
        <v>21</v>
      </c>
      <c r="J45" s="32">
        <v>199.6</v>
      </c>
      <c r="K45" s="15">
        <v>206</v>
      </c>
      <c r="L45" s="15">
        <v>164</v>
      </c>
      <c r="M45" s="15" t="s">
        <v>134</v>
      </c>
      <c r="N45" s="15">
        <v>116</v>
      </c>
      <c r="O45" s="16">
        <v>146</v>
      </c>
      <c r="P45" s="18">
        <v>1.46</v>
      </c>
      <c r="Q45" s="15">
        <v>9.3179999999999996</v>
      </c>
      <c r="R45" s="44" t="s">
        <v>191</v>
      </c>
      <c r="S45" s="25">
        <v>157</v>
      </c>
      <c r="T45" s="138">
        <v>24290</v>
      </c>
      <c r="U45" s="89" t="e">
        <f>IF(AND($A45=$V$2,T45&gt;T$4),IF(SUMIF($A$13:$A44,$V$2,U$13:U44)&lt;1,1,0),0)</f>
        <v>#REF!</v>
      </c>
      <c r="V45" s="46"/>
      <c r="W45" s="45">
        <v>1799</v>
      </c>
      <c r="X45" s="15">
        <v>2117</v>
      </c>
      <c r="Y45" s="89" t="e">
        <f>IF(AND($A45=$V$2,W45&gt;X$4),IF(SUMIF($A$13:$A44,$V$2,Y$13:Y44)&lt;1,1,0),0)</f>
        <v>#REF!</v>
      </c>
      <c r="Z45" s="19">
        <v>11.03</v>
      </c>
      <c r="AA45" s="19"/>
      <c r="AB45" s="119" t="e">
        <f>#REF!*100/Z45/AQ$7</f>
        <v>#REF!</v>
      </c>
      <c r="AC45" s="122" t="str">
        <f t="shared" si="7"/>
        <v>a</v>
      </c>
      <c r="AD45" s="124" t="e">
        <f t="shared" si="1"/>
        <v>#REF!</v>
      </c>
      <c r="AE45" s="132" t="e">
        <f t="shared" si="2"/>
        <v>#REF!</v>
      </c>
      <c r="AF45" s="133" t="e">
        <f>IF(AND($A45=$AE$2,AE45&gt;AE$4),IF(SUMIF($A$13:$A44,$AE$2,AF$13:AF44)&lt;1,1,0),0)</f>
        <v>#REF!</v>
      </c>
      <c r="AG45" s="16">
        <v>60.07</v>
      </c>
      <c r="AH45" s="45">
        <v>8153</v>
      </c>
      <c r="AI45" s="89" t="e">
        <f>IF(AND($A45=$V$2,AH45&gt;AH$4),IF(SUMIF($A$13:$A44,$V$2,AI$13:AI44)&lt;1,1,0),0)</f>
        <v>#REF!</v>
      </c>
      <c r="AJ45" s="45">
        <v>657.5</v>
      </c>
      <c r="AK45" s="47"/>
      <c r="AL45" s="15">
        <v>1006</v>
      </c>
      <c r="AM45" s="89" t="e">
        <f>IF(AND($A45=$V$2,AJ45&gt;AL$4),IF(SUMIF($A$13:$A44,$V$2,AM$13:AM44)&lt;1,1,0),0)</f>
        <v>#REF!</v>
      </c>
      <c r="AN45" s="17">
        <v>6.39</v>
      </c>
      <c r="AO45" s="119" t="e">
        <f>#REF!*100/AN45/AQ$7</f>
        <v>#REF!</v>
      </c>
      <c r="AP45" s="122" t="str">
        <f t="shared" ref="AP45:AP87" si="9">IF(E45/F45&lt;1.2,IF(H45&lt;40,"b","c"),IF(H45&lt;100,"c","d"))</f>
        <v>b</v>
      </c>
      <c r="AQ45" s="124" t="e">
        <f t="shared" si="4"/>
        <v>#REF!</v>
      </c>
      <c r="AR45" s="132" t="e">
        <f t="shared" si="5"/>
        <v>#REF!</v>
      </c>
      <c r="AS45" s="133" t="e">
        <f>IF(AND($A45=$AE$2,AR45&gt;AR$4),IF(SUMIF($A$13:$A44,$AE$2,AS$13:AS44)&lt;1,1,0),0)</f>
        <v>#REF!</v>
      </c>
    </row>
    <row r="46" spans="1:45" ht="13.5" customHeight="1">
      <c r="A46" s="88" t="str">
        <f>A$8</f>
        <v>AA</v>
      </c>
      <c r="B46" s="94">
        <f t="shared" si="6"/>
        <v>33</v>
      </c>
      <c r="C46" s="13" t="s">
        <v>192</v>
      </c>
      <c r="D46" s="25">
        <v>54.1</v>
      </c>
      <c r="E46" s="15">
        <v>244</v>
      </c>
      <c r="F46" s="15">
        <v>260</v>
      </c>
      <c r="G46" s="15">
        <v>6.5</v>
      </c>
      <c r="H46" s="15">
        <v>9.5</v>
      </c>
      <c r="I46" s="16">
        <v>24</v>
      </c>
      <c r="J46" s="32">
        <v>69</v>
      </c>
      <c r="K46" s="15">
        <v>225</v>
      </c>
      <c r="L46" s="15">
        <v>177</v>
      </c>
      <c r="M46" s="15" t="s">
        <v>134</v>
      </c>
      <c r="N46" s="15">
        <v>110</v>
      </c>
      <c r="O46" s="16">
        <v>158</v>
      </c>
      <c r="P46" s="18">
        <v>1.474</v>
      </c>
      <c r="Q46" s="15">
        <v>27.22</v>
      </c>
      <c r="R46" s="44" t="s">
        <v>193</v>
      </c>
      <c r="S46" s="25">
        <v>54.1</v>
      </c>
      <c r="T46" s="138">
        <v>7981</v>
      </c>
      <c r="U46" s="89" t="e">
        <f>IF(AND($A46=$V$2,T46&gt;T$4),IF(SUMIF($A$13:$A45,$V$2,U$13:U45)&lt;1,1,0),0)</f>
        <v>#REF!</v>
      </c>
      <c r="V46" s="46"/>
      <c r="W46" s="45">
        <v>654.1</v>
      </c>
      <c r="X46" s="15">
        <v>714.5</v>
      </c>
      <c r="Y46" s="89" t="e">
        <f>IF(AND($A46=$V$2,W46&gt;X$4),IF(SUMIF($A$13:$A45,$V$2,Y$13:Y45)&lt;1,1,0),0)</f>
        <v>#REF!</v>
      </c>
      <c r="Z46" s="19">
        <v>10.76</v>
      </c>
      <c r="AA46" s="19"/>
      <c r="AB46" s="119" t="e">
        <f>#REF!*100/Z46/AQ$7</f>
        <v>#REF!</v>
      </c>
      <c r="AC46" s="122" t="str">
        <f t="shared" si="7"/>
        <v>a</v>
      </c>
      <c r="AD46" s="124" t="e">
        <f t="shared" si="1"/>
        <v>#REF!</v>
      </c>
      <c r="AE46" s="132" t="e">
        <f t="shared" si="2"/>
        <v>#REF!</v>
      </c>
      <c r="AF46" s="133" t="e">
        <f>IF(AND($A46=$AE$2,AE46&gt;AE$4),IF(SUMIF($A$13:$A45,$AE$2,AF$13:AF45)&lt;1,1,0),0)</f>
        <v>#REF!</v>
      </c>
      <c r="AG46" s="16">
        <v>24.75</v>
      </c>
      <c r="AH46" s="45">
        <v>2788</v>
      </c>
      <c r="AI46" s="89" t="e">
        <f>IF(AND($A46=$V$2,AH46&gt;AH$4),IF(SUMIF($A$13:$A45,$V$2,AI$13:AI45)&lt;1,1,0),0)</f>
        <v>#REF!</v>
      </c>
      <c r="AJ46" s="45">
        <v>214.5</v>
      </c>
      <c r="AK46" s="47"/>
      <c r="AL46" s="15">
        <v>327.7</v>
      </c>
      <c r="AM46" s="89" t="e">
        <f>IF(AND($A46=$V$2,AJ46&gt;AL$4),IF(SUMIF($A$13:$A45,$V$2,AM$13:AM45)&lt;1,1,0),0)</f>
        <v>#REF!</v>
      </c>
      <c r="AN46" s="17">
        <v>6.36</v>
      </c>
      <c r="AO46" s="119" t="e">
        <f>#REF!*100/AN46/AQ$7</f>
        <v>#REF!</v>
      </c>
      <c r="AP46" s="122" t="str">
        <f t="shared" si="9"/>
        <v>b</v>
      </c>
      <c r="AQ46" s="124" t="e">
        <f t="shared" si="4"/>
        <v>#REF!</v>
      </c>
      <c r="AR46" s="132" t="e">
        <f t="shared" si="5"/>
        <v>#REF!</v>
      </c>
      <c r="AS46" s="133" t="e">
        <f>IF(AND($A46=$AE$2,AR46&gt;AR$4),IF(SUMIF($A$13:$A45,$AE$2,AS$13:AS45)&lt;1,1,0),0)</f>
        <v>#REF!</v>
      </c>
    </row>
    <row r="47" spans="1:45" ht="13.5" customHeight="1">
      <c r="A47" s="88" t="str">
        <f>A$9</f>
        <v>A</v>
      </c>
      <c r="B47" s="94">
        <f t="shared" si="6"/>
        <v>34</v>
      </c>
      <c r="C47" s="13" t="s">
        <v>194</v>
      </c>
      <c r="D47" s="25">
        <v>68.2</v>
      </c>
      <c r="E47" s="15">
        <v>250</v>
      </c>
      <c r="F47" s="15">
        <v>260</v>
      </c>
      <c r="G47" s="15">
        <v>7.5</v>
      </c>
      <c r="H47" s="15">
        <v>12.5</v>
      </c>
      <c r="I47" s="16">
        <v>24</v>
      </c>
      <c r="J47" s="32">
        <v>86.8</v>
      </c>
      <c r="K47" s="15">
        <v>225</v>
      </c>
      <c r="L47" s="15">
        <v>177</v>
      </c>
      <c r="M47" s="15" t="s">
        <v>134</v>
      </c>
      <c r="N47" s="15">
        <v>110</v>
      </c>
      <c r="O47" s="16">
        <v>158</v>
      </c>
      <c r="P47" s="18">
        <v>1.484</v>
      </c>
      <c r="Q47" s="15">
        <v>21.77</v>
      </c>
      <c r="R47" s="44" t="s">
        <v>194</v>
      </c>
      <c r="S47" s="25">
        <v>68.2</v>
      </c>
      <c r="T47" s="138">
        <v>10450</v>
      </c>
      <c r="U47" s="89" t="e">
        <f>IF(AND($A47=$V$2,T47&gt;T$4),IF(SUMIF($A$13:$A46,$V$2,U$13:U46)&lt;1,1,0),0)</f>
        <v>#REF!</v>
      </c>
      <c r="V47" s="46"/>
      <c r="W47" s="45">
        <v>836.4</v>
      </c>
      <c r="X47" s="15">
        <v>919.8</v>
      </c>
      <c r="Y47" s="89" t="e">
        <f>IF(AND($A47=$V$2,W47&gt;X$4),IF(SUMIF($A$13:$A46,$V$2,Y$13:Y46)&lt;1,1,0),0)</f>
        <v>#REF!</v>
      </c>
      <c r="Z47" s="19">
        <v>10.97</v>
      </c>
      <c r="AA47" s="19"/>
      <c r="AB47" s="119" t="e">
        <f>#REF!*100/Z47/AQ$7</f>
        <v>#REF!</v>
      </c>
      <c r="AC47" s="122" t="str">
        <f t="shared" si="7"/>
        <v>a</v>
      </c>
      <c r="AD47" s="124" t="e">
        <f t="shared" si="1"/>
        <v>#REF!</v>
      </c>
      <c r="AE47" s="132" t="e">
        <f t="shared" si="2"/>
        <v>#REF!</v>
      </c>
      <c r="AF47" s="133" t="e">
        <f>IF(AND($A47=$AE$2,AE47&gt;AE$4),IF(SUMIF($A$13:$A46,$AE$2,AF$13:AF46)&lt;1,1,0),0)</f>
        <v>#REF!</v>
      </c>
      <c r="AG47" s="16">
        <v>28.76</v>
      </c>
      <c r="AH47" s="45">
        <v>3668</v>
      </c>
      <c r="AI47" s="89" t="e">
        <f>IF(AND($A47=$V$2,AH47&gt;AH$4),IF(SUMIF($A$13:$A46,$V$2,AI$13:AI46)&lt;1,1,0),0)</f>
        <v>#REF!</v>
      </c>
      <c r="AJ47" s="45">
        <v>282.10000000000002</v>
      </c>
      <c r="AK47" s="47"/>
      <c r="AL47" s="15">
        <v>430.2</v>
      </c>
      <c r="AM47" s="89" t="e">
        <f>IF(AND($A47=$V$2,AJ47&gt;AL$4),IF(SUMIF($A$13:$A46,$V$2,AM$13:AM46)&lt;1,1,0),0)</f>
        <v>#REF!</v>
      </c>
      <c r="AN47" s="17">
        <v>6.5</v>
      </c>
      <c r="AO47" s="119" t="e">
        <f>#REF!*100/AN47/AQ$7</f>
        <v>#REF!</v>
      </c>
      <c r="AP47" s="122" t="str">
        <f t="shared" si="9"/>
        <v>b</v>
      </c>
      <c r="AQ47" s="124" t="e">
        <f t="shared" si="4"/>
        <v>#REF!</v>
      </c>
      <c r="AR47" s="132" t="e">
        <f t="shared" si="5"/>
        <v>#REF!</v>
      </c>
      <c r="AS47" s="133" t="e">
        <f>IF(AND($A47=$AE$2,AR47&gt;AR$4),IF(SUMIF($A$13:$A46,$AE$2,AS$13:AS46)&lt;1,1,0),0)</f>
        <v>#REF!</v>
      </c>
    </row>
    <row r="48" spans="1:45" ht="13.5" customHeight="1">
      <c r="A48" s="88" t="str">
        <f>A$10</f>
        <v>B</v>
      </c>
      <c r="B48" s="94">
        <f t="shared" si="6"/>
        <v>35</v>
      </c>
      <c r="C48" s="13" t="s">
        <v>195</v>
      </c>
      <c r="D48" s="25">
        <v>93</v>
      </c>
      <c r="E48" s="15">
        <v>260</v>
      </c>
      <c r="F48" s="15">
        <v>260</v>
      </c>
      <c r="G48" s="15">
        <v>10</v>
      </c>
      <c r="H48" s="15">
        <v>17.5</v>
      </c>
      <c r="I48" s="16">
        <v>24</v>
      </c>
      <c r="J48" s="32">
        <v>118.4</v>
      </c>
      <c r="K48" s="15">
        <v>225</v>
      </c>
      <c r="L48" s="15">
        <v>177</v>
      </c>
      <c r="M48" s="15" t="s">
        <v>134</v>
      </c>
      <c r="N48" s="15">
        <v>114</v>
      </c>
      <c r="O48" s="16">
        <v>158</v>
      </c>
      <c r="P48" s="18">
        <v>1.4990000000000001</v>
      </c>
      <c r="Q48" s="15">
        <v>16.12</v>
      </c>
      <c r="R48" s="44" t="s">
        <v>195</v>
      </c>
      <c r="S48" s="25">
        <v>93</v>
      </c>
      <c r="T48" s="138">
        <v>14920</v>
      </c>
      <c r="U48" s="89" t="e">
        <f>IF(AND($A48=$V$2,T48&gt;T$4),IF(SUMIF($A$13:$A47,$V$2,U$13:U47)&lt;1,1,0),0)</f>
        <v>#REF!</v>
      </c>
      <c r="V48" s="46"/>
      <c r="W48" s="45">
        <v>1148</v>
      </c>
      <c r="X48" s="15">
        <v>1283</v>
      </c>
      <c r="Y48" s="89" t="e">
        <f>IF(AND($A48=$V$2,W48&gt;X$4),IF(SUMIF($A$13:$A47,$V$2,Y$13:Y47)&lt;1,1,0),0)</f>
        <v>#REF!</v>
      </c>
      <c r="Z48" s="19">
        <v>11.22</v>
      </c>
      <c r="AA48" s="19"/>
      <c r="AB48" s="119" t="e">
        <f>#REF!*100/Z48/AQ$7</f>
        <v>#REF!</v>
      </c>
      <c r="AC48" s="122" t="str">
        <f t="shared" si="7"/>
        <v>a</v>
      </c>
      <c r="AD48" s="124" t="e">
        <f t="shared" si="1"/>
        <v>#REF!</v>
      </c>
      <c r="AE48" s="132" t="e">
        <f t="shared" si="2"/>
        <v>#REF!</v>
      </c>
      <c r="AF48" s="133" t="e">
        <f>IF(AND($A48=$AE$2,AE48&gt;AE$4),IF(SUMIF($A$13:$A47,$AE$2,AF$13:AF47)&lt;1,1,0),0)</f>
        <v>#REF!</v>
      </c>
      <c r="AG48" s="16">
        <v>37.590000000000003</v>
      </c>
      <c r="AH48" s="45">
        <v>5135</v>
      </c>
      <c r="AI48" s="89" t="e">
        <f>IF(AND($A48=$V$2,AH48&gt;AH$4),IF(SUMIF($A$13:$A47,$V$2,AI$13:AI47)&lt;1,1,0),0)</f>
        <v>#REF!</v>
      </c>
      <c r="AJ48" s="45">
        <v>395</v>
      </c>
      <c r="AK48" s="47"/>
      <c r="AL48" s="15">
        <v>602.20000000000005</v>
      </c>
      <c r="AM48" s="89" t="e">
        <f>IF(AND($A48=$V$2,AJ48&gt;AL$4),IF(SUMIF($A$13:$A47,$V$2,AM$13:AM47)&lt;1,1,0),0)</f>
        <v>#REF!</v>
      </c>
      <c r="AN48" s="17">
        <v>6.58</v>
      </c>
      <c r="AO48" s="119" t="e">
        <f>#REF!*100/AN48/AQ$7</f>
        <v>#REF!</v>
      </c>
      <c r="AP48" s="122" t="str">
        <f t="shared" si="9"/>
        <v>b</v>
      </c>
      <c r="AQ48" s="124" t="e">
        <f t="shared" si="4"/>
        <v>#REF!</v>
      </c>
      <c r="AR48" s="132" t="e">
        <f t="shared" si="5"/>
        <v>#REF!</v>
      </c>
      <c r="AS48" s="133" t="e">
        <f>IF(AND($A48=$AE$2,AR48&gt;AR$4),IF(SUMIF($A$13:$A47,$AE$2,AS$13:AS47)&lt;1,1,0),0)</f>
        <v>#REF!</v>
      </c>
    </row>
    <row r="49" spans="1:45" ht="13.5" customHeight="1">
      <c r="A49" s="88" t="str">
        <f>A$11</f>
        <v>M</v>
      </c>
      <c r="B49" s="94">
        <f t="shared" si="6"/>
        <v>36</v>
      </c>
      <c r="C49" s="13" t="s">
        <v>196</v>
      </c>
      <c r="D49" s="25">
        <v>172</v>
      </c>
      <c r="E49" s="15">
        <v>290</v>
      </c>
      <c r="F49" s="15">
        <v>268</v>
      </c>
      <c r="G49" s="15">
        <v>18</v>
      </c>
      <c r="H49" s="15">
        <v>32.5</v>
      </c>
      <c r="I49" s="16">
        <v>24</v>
      </c>
      <c r="J49" s="32">
        <v>219.6</v>
      </c>
      <c r="K49" s="15">
        <v>225</v>
      </c>
      <c r="L49" s="15">
        <v>177</v>
      </c>
      <c r="M49" s="15" t="s">
        <v>134</v>
      </c>
      <c r="N49" s="15">
        <v>122</v>
      </c>
      <c r="O49" s="16">
        <v>166</v>
      </c>
      <c r="P49" s="18">
        <v>1.575</v>
      </c>
      <c r="Q49" s="15">
        <v>9.1329999999999991</v>
      </c>
      <c r="R49" s="44" t="s">
        <v>196</v>
      </c>
      <c r="S49" s="25">
        <v>172</v>
      </c>
      <c r="T49" s="138">
        <v>31310</v>
      </c>
      <c r="U49" s="89" t="e">
        <f>IF(AND($A49=$V$2,T49&gt;T$4),IF(SUMIF($A$13:$A48,$V$2,U$13:U48)&lt;1,1,0),0)</f>
        <v>#REF!</v>
      </c>
      <c r="V49" s="46"/>
      <c r="W49" s="45">
        <v>2159</v>
      </c>
      <c r="X49" s="15">
        <v>2524</v>
      </c>
      <c r="Y49" s="89" t="e">
        <f>IF(AND($A49=$V$2,W49&gt;X$4),IF(SUMIF($A$13:$A48,$V$2,Y$13:Y48)&lt;1,1,0),0)</f>
        <v>#REF!</v>
      </c>
      <c r="Z49" s="19">
        <v>11.94</v>
      </c>
      <c r="AA49" s="19"/>
      <c r="AB49" s="119" t="e">
        <f>#REF!*100/Z49/AQ$7</f>
        <v>#REF!</v>
      </c>
      <c r="AC49" s="122" t="str">
        <f t="shared" si="7"/>
        <v>a</v>
      </c>
      <c r="AD49" s="124" t="e">
        <f t="shared" si="1"/>
        <v>#REF!</v>
      </c>
      <c r="AE49" s="132" t="e">
        <f t="shared" si="2"/>
        <v>#REF!</v>
      </c>
      <c r="AF49" s="133" t="e">
        <f>IF(AND($A49=$AE$2,AE49&gt;AE$4),IF(SUMIF($A$13:$A48,$AE$2,AF$13:AF48)&lt;1,1,0),0)</f>
        <v>#REF!</v>
      </c>
      <c r="AG49" s="16">
        <v>66.89</v>
      </c>
      <c r="AH49" s="45">
        <v>10450</v>
      </c>
      <c r="AI49" s="89" t="e">
        <f>IF(AND($A49=$V$2,AH49&gt;AH$4),IF(SUMIF($A$13:$A48,$V$2,AI$13:AI48)&lt;1,1,0),0)</f>
        <v>#REF!</v>
      </c>
      <c r="AJ49" s="45">
        <v>779.7</v>
      </c>
      <c r="AK49" s="47"/>
      <c r="AL49" s="15">
        <v>1192</v>
      </c>
      <c r="AM49" s="89" t="e">
        <f>IF(AND($A49=$V$2,AJ49&gt;AL$4),IF(SUMIF($A$13:$A48,$V$2,AM$13:AM48)&lt;1,1,0),0)</f>
        <v>#REF!</v>
      </c>
      <c r="AN49" s="17">
        <v>6.9</v>
      </c>
      <c r="AO49" s="119" t="e">
        <f>#REF!*100/AN49/AQ$7</f>
        <v>#REF!</v>
      </c>
      <c r="AP49" s="122" t="str">
        <f t="shared" si="9"/>
        <v>b</v>
      </c>
      <c r="AQ49" s="124" t="e">
        <f t="shared" si="4"/>
        <v>#REF!</v>
      </c>
      <c r="AR49" s="132" t="e">
        <f t="shared" si="5"/>
        <v>#REF!</v>
      </c>
      <c r="AS49" s="133" t="e">
        <f>IF(AND($A49=$AE$2,AR49&gt;AR$4),IF(SUMIF($A$13:$A48,$AE$2,AS$13:AS48)&lt;1,1,0),0)</f>
        <v>#REF!</v>
      </c>
    </row>
    <row r="50" spans="1:45" ht="13.5" customHeight="1">
      <c r="A50" s="88" t="str">
        <f>A$8</f>
        <v>AA</v>
      </c>
      <c r="B50" s="94">
        <f t="shared" si="6"/>
        <v>37</v>
      </c>
      <c r="C50" s="13" t="s">
        <v>197</v>
      </c>
      <c r="D50" s="25">
        <v>61.2</v>
      </c>
      <c r="E50" s="15">
        <v>264</v>
      </c>
      <c r="F50" s="15">
        <v>280</v>
      </c>
      <c r="G50" s="15">
        <v>7</v>
      </c>
      <c r="H50" s="15">
        <v>10</v>
      </c>
      <c r="I50" s="16">
        <v>24</v>
      </c>
      <c r="J50" s="32">
        <v>78</v>
      </c>
      <c r="K50" s="15">
        <v>244</v>
      </c>
      <c r="L50" s="15">
        <v>196</v>
      </c>
      <c r="M50" s="15" t="s">
        <v>134</v>
      </c>
      <c r="N50" s="15">
        <v>110</v>
      </c>
      <c r="O50" s="16">
        <v>178</v>
      </c>
      <c r="P50" s="18">
        <v>1.593</v>
      </c>
      <c r="Q50" s="15">
        <v>26.01</v>
      </c>
      <c r="R50" s="44" t="s">
        <v>198</v>
      </c>
      <c r="S50" s="25">
        <v>61.2</v>
      </c>
      <c r="T50" s="138">
        <v>10560</v>
      </c>
      <c r="U50" s="89" t="e">
        <f>IF(AND($A50=$V$2,T50&gt;T$4),IF(SUMIF($A$13:$A49,$V$2,U$13:U49)&lt;1,1,0),0)</f>
        <v>#REF!</v>
      </c>
      <c r="V50" s="46"/>
      <c r="W50" s="45">
        <v>799.8</v>
      </c>
      <c r="X50" s="15">
        <v>873.1</v>
      </c>
      <c r="Y50" s="89" t="e">
        <f>IF(AND($A50=$V$2,W50&gt;X$4),IF(SUMIF($A$13:$A49,$V$2,Y$13:Y49)&lt;1,1,0),0)</f>
        <v>#REF!</v>
      </c>
      <c r="Z50" s="19">
        <v>11.63</v>
      </c>
      <c r="AA50" s="19"/>
      <c r="AB50" s="119" t="e">
        <f>#REF!*100/Z50/AQ$7</f>
        <v>#REF!</v>
      </c>
      <c r="AC50" s="122" t="str">
        <f t="shared" si="7"/>
        <v>a</v>
      </c>
      <c r="AD50" s="124" t="e">
        <f t="shared" si="1"/>
        <v>#REF!</v>
      </c>
      <c r="AE50" s="132" t="e">
        <f t="shared" si="2"/>
        <v>#REF!</v>
      </c>
      <c r="AF50" s="133" t="e">
        <f>IF(AND($A50=$AE$2,AE50&gt;AE$4),IF(SUMIF($A$13:$A49,$AE$2,AF$13:AF49)&lt;1,1,0),0)</f>
        <v>#REF!</v>
      </c>
      <c r="AG50" s="16">
        <v>27.52</v>
      </c>
      <c r="AH50" s="45">
        <v>3664</v>
      </c>
      <c r="AI50" s="89" t="e">
        <f>IF(AND($A50=$V$2,AH50&gt;AH$4),IF(SUMIF($A$13:$A49,$V$2,AI$13:AI49)&lt;1,1,0),0)</f>
        <v>#REF!</v>
      </c>
      <c r="AJ50" s="45">
        <v>261.7</v>
      </c>
      <c r="AK50" s="47"/>
      <c r="AL50" s="15">
        <v>399.4</v>
      </c>
      <c r="AM50" s="89" t="e">
        <f>IF(AND($A50=$V$2,AJ50&gt;AL$4),IF(SUMIF($A$13:$A49,$V$2,AM$13:AM49)&lt;1,1,0),0)</f>
        <v>#REF!</v>
      </c>
      <c r="AN50" s="17">
        <v>6.85</v>
      </c>
      <c r="AO50" s="119" t="e">
        <f>#REF!*100/AN50/AQ$7</f>
        <v>#REF!</v>
      </c>
      <c r="AP50" s="122" t="str">
        <f t="shared" si="9"/>
        <v>b</v>
      </c>
      <c r="AQ50" s="124" t="e">
        <f t="shared" si="4"/>
        <v>#REF!</v>
      </c>
      <c r="AR50" s="132" t="e">
        <f t="shared" si="5"/>
        <v>#REF!</v>
      </c>
      <c r="AS50" s="133" t="e">
        <f>IF(AND($A50=$AE$2,AR50&gt;AR$4),IF(SUMIF($A$13:$A49,$AE$2,AS$13:AS49)&lt;1,1,0),0)</f>
        <v>#REF!</v>
      </c>
    </row>
    <row r="51" spans="1:45" ht="13.5" customHeight="1">
      <c r="A51" s="88" t="str">
        <f>A$9</f>
        <v>A</v>
      </c>
      <c r="B51" s="94">
        <f t="shared" si="6"/>
        <v>38</v>
      </c>
      <c r="C51" s="13" t="s">
        <v>199</v>
      </c>
      <c r="D51" s="25">
        <v>76.400000000000006</v>
      </c>
      <c r="E51" s="15">
        <v>270</v>
      </c>
      <c r="F51" s="15">
        <v>280</v>
      </c>
      <c r="G51" s="15">
        <v>8</v>
      </c>
      <c r="H51" s="15">
        <v>13</v>
      </c>
      <c r="I51" s="16">
        <v>24</v>
      </c>
      <c r="J51" s="32">
        <v>97.3</v>
      </c>
      <c r="K51" s="15">
        <v>244</v>
      </c>
      <c r="L51" s="15">
        <v>196</v>
      </c>
      <c r="M51" s="15" t="s">
        <v>134</v>
      </c>
      <c r="N51" s="15">
        <v>112</v>
      </c>
      <c r="O51" s="16">
        <v>178</v>
      </c>
      <c r="P51" s="18">
        <v>1.603</v>
      </c>
      <c r="Q51" s="15">
        <v>20.99</v>
      </c>
      <c r="R51" s="44" t="s">
        <v>199</v>
      </c>
      <c r="S51" s="25">
        <v>76.400000000000006</v>
      </c>
      <c r="T51" s="138">
        <v>13670</v>
      </c>
      <c r="U51" s="89" t="e">
        <f>IF(AND($A51=$V$2,T51&gt;T$4),IF(SUMIF($A$13:$A50,$V$2,U$13:U50)&lt;1,1,0),0)</f>
        <v>#REF!</v>
      </c>
      <c r="V51" s="46"/>
      <c r="W51" s="45">
        <v>1013</v>
      </c>
      <c r="X51" s="15">
        <v>1112</v>
      </c>
      <c r="Y51" s="89" t="e">
        <f>IF(AND($A51=$V$2,W51&gt;X$4),IF(SUMIF($A$13:$A50,$V$2,Y$13:Y50)&lt;1,1,0),0)</f>
        <v>#REF!</v>
      </c>
      <c r="Z51" s="19">
        <v>11.86</v>
      </c>
      <c r="AA51" s="19"/>
      <c r="AB51" s="119" t="e">
        <f>#REF!*100/Z51/AQ$7</f>
        <v>#REF!</v>
      </c>
      <c r="AC51" s="122" t="str">
        <f t="shared" si="7"/>
        <v>a</v>
      </c>
      <c r="AD51" s="124" t="e">
        <f t="shared" si="1"/>
        <v>#REF!</v>
      </c>
      <c r="AE51" s="132" t="e">
        <f t="shared" si="2"/>
        <v>#REF!</v>
      </c>
      <c r="AF51" s="133" t="e">
        <f>IF(AND($A51=$AE$2,AE51&gt;AE$4),IF(SUMIF($A$13:$A50,$AE$2,AF$13:AF50)&lt;1,1,0),0)</f>
        <v>#REF!</v>
      </c>
      <c r="AG51" s="16">
        <v>31.74</v>
      </c>
      <c r="AH51" s="45">
        <v>4763</v>
      </c>
      <c r="AI51" s="89" t="e">
        <f>IF(AND($A51=$V$2,AH51&gt;AH$4),IF(SUMIF($A$13:$A50,$V$2,AI$13:AI50)&lt;1,1,0),0)</f>
        <v>#REF!</v>
      </c>
      <c r="AJ51" s="45">
        <v>340.2</v>
      </c>
      <c r="AK51" s="47"/>
      <c r="AL51" s="15">
        <v>518.1</v>
      </c>
      <c r="AM51" s="89" t="e">
        <f>IF(AND($A51=$V$2,AJ51&gt;AL$4),IF(SUMIF($A$13:$A50,$V$2,AM$13:AM50)&lt;1,1,0),0)</f>
        <v>#REF!</v>
      </c>
      <c r="AN51" s="17">
        <v>7</v>
      </c>
      <c r="AO51" s="119" t="e">
        <f>#REF!*100/AN51/AQ$7</f>
        <v>#REF!</v>
      </c>
      <c r="AP51" s="122" t="str">
        <f t="shared" si="9"/>
        <v>b</v>
      </c>
      <c r="AQ51" s="124" t="e">
        <f t="shared" si="4"/>
        <v>#REF!</v>
      </c>
      <c r="AR51" s="132" t="e">
        <f t="shared" si="5"/>
        <v>#REF!</v>
      </c>
      <c r="AS51" s="133" t="e">
        <f>IF(AND($A51=$AE$2,AR51&gt;AR$4),IF(SUMIF($A$13:$A50,$AE$2,AS$13:AS50)&lt;1,1,0),0)</f>
        <v>#REF!</v>
      </c>
    </row>
    <row r="52" spans="1:45" ht="13.5" customHeight="1">
      <c r="A52" s="88" t="str">
        <f>A$10</f>
        <v>B</v>
      </c>
      <c r="B52" s="94">
        <f t="shared" si="6"/>
        <v>39</v>
      </c>
      <c r="C52" s="13" t="s">
        <v>200</v>
      </c>
      <c r="D52" s="25">
        <v>103</v>
      </c>
      <c r="E52" s="15">
        <v>280</v>
      </c>
      <c r="F52" s="15">
        <v>280</v>
      </c>
      <c r="G52" s="15">
        <v>10.5</v>
      </c>
      <c r="H52" s="15">
        <v>18</v>
      </c>
      <c r="I52" s="16">
        <v>24</v>
      </c>
      <c r="J52" s="32">
        <v>131.4</v>
      </c>
      <c r="K52" s="15">
        <v>244</v>
      </c>
      <c r="L52" s="15">
        <v>196</v>
      </c>
      <c r="M52" s="15" t="s">
        <v>134</v>
      </c>
      <c r="N52" s="15">
        <v>114</v>
      </c>
      <c r="O52" s="16">
        <v>178</v>
      </c>
      <c r="P52" s="18">
        <v>1.6180000000000001</v>
      </c>
      <c r="Q52" s="15">
        <v>15.69</v>
      </c>
      <c r="R52" s="44" t="s">
        <v>200</v>
      </c>
      <c r="S52" s="25">
        <v>103</v>
      </c>
      <c r="T52" s="138">
        <v>19270</v>
      </c>
      <c r="U52" s="89" t="e">
        <f>IF(AND($A52=$V$2,T52&gt;T$4),IF(SUMIF($A$13:$A51,$V$2,U$13:U51)&lt;1,1,0),0)</f>
        <v>#REF!</v>
      </c>
      <c r="V52" s="46"/>
      <c r="W52" s="45">
        <v>1376</v>
      </c>
      <c r="X52" s="15">
        <v>1534</v>
      </c>
      <c r="Y52" s="89" t="e">
        <f>IF(AND($A52=$V$2,W52&gt;X$4),IF(SUMIF($A$13:$A51,$V$2,Y$13:Y51)&lt;1,1,0),0)</f>
        <v>#REF!</v>
      </c>
      <c r="Z52" s="19">
        <v>12.11</v>
      </c>
      <c r="AA52" s="19"/>
      <c r="AB52" s="119" t="e">
        <f>#REF!*100/Z52/AQ$7</f>
        <v>#REF!</v>
      </c>
      <c r="AC52" s="122" t="str">
        <f t="shared" si="7"/>
        <v>a</v>
      </c>
      <c r="AD52" s="124" t="e">
        <f t="shared" si="1"/>
        <v>#REF!</v>
      </c>
      <c r="AE52" s="132" t="e">
        <f t="shared" si="2"/>
        <v>#REF!</v>
      </c>
      <c r="AF52" s="133" t="e">
        <f>IF(AND($A52=$AE$2,AE52&gt;AE$4),IF(SUMIF($A$13:$A51,$AE$2,AF$13:AF51)&lt;1,1,0),0)</f>
        <v>#REF!</v>
      </c>
      <c r="AG52" s="16">
        <v>41.09</v>
      </c>
      <c r="AH52" s="45">
        <v>6595</v>
      </c>
      <c r="AI52" s="89" t="e">
        <f>IF(AND($A52=$V$2,AH52&gt;AH$4),IF(SUMIF($A$13:$A51,$V$2,AI$13:AI51)&lt;1,1,0),0)</f>
        <v>#REF!</v>
      </c>
      <c r="AJ52" s="45">
        <v>471</v>
      </c>
      <c r="AK52" s="47"/>
      <c r="AL52" s="15">
        <v>717.6</v>
      </c>
      <c r="AM52" s="89" t="e">
        <f>IF(AND($A52=$V$2,AJ52&gt;AL$4),IF(SUMIF($A$13:$A51,$V$2,AM$13:AM51)&lt;1,1,0),0)</f>
        <v>#REF!</v>
      </c>
      <c r="AN52" s="17">
        <v>7.09</v>
      </c>
      <c r="AO52" s="119" t="e">
        <f>#REF!*100/AN52/AQ$7</f>
        <v>#REF!</v>
      </c>
      <c r="AP52" s="122" t="str">
        <f t="shared" si="9"/>
        <v>b</v>
      </c>
      <c r="AQ52" s="124" t="e">
        <f t="shared" si="4"/>
        <v>#REF!</v>
      </c>
      <c r="AR52" s="132" t="e">
        <f t="shared" si="5"/>
        <v>#REF!</v>
      </c>
      <c r="AS52" s="133" t="e">
        <f>IF(AND($A52=$AE$2,AR52&gt;AR$4),IF(SUMIF($A$13:$A51,$AE$2,AS$13:AS51)&lt;1,1,0),0)</f>
        <v>#REF!</v>
      </c>
    </row>
    <row r="53" spans="1:45" ht="13.5" customHeight="1">
      <c r="A53" s="88" t="str">
        <f>A$11</f>
        <v>M</v>
      </c>
      <c r="B53" s="94">
        <f t="shared" si="6"/>
        <v>40</v>
      </c>
      <c r="C53" s="13" t="s">
        <v>201</v>
      </c>
      <c r="D53" s="25">
        <v>189</v>
      </c>
      <c r="E53" s="15">
        <v>310</v>
      </c>
      <c r="F53" s="15">
        <v>288</v>
      </c>
      <c r="G53" s="15">
        <v>18.5</v>
      </c>
      <c r="H53" s="15">
        <v>33</v>
      </c>
      <c r="I53" s="16">
        <v>24</v>
      </c>
      <c r="J53" s="32">
        <v>240.2</v>
      </c>
      <c r="K53" s="15">
        <v>244</v>
      </c>
      <c r="L53" s="15">
        <v>196</v>
      </c>
      <c r="M53" s="15" t="s">
        <v>134</v>
      </c>
      <c r="N53" s="15">
        <v>122</v>
      </c>
      <c r="O53" s="16">
        <v>186</v>
      </c>
      <c r="P53" s="18">
        <v>1.694</v>
      </c>
      <c r="Q53" s="15">
        <v>8.984</v>
      </c>
      <c r="R53" s="44" t="s">
        <v>201</v>
      </c>
      <c r="S53" s="25">
        <v>189</v>
      </c>
      <c r="T53" s="138">
        <v>39550</v>
      </c>
      <c r="U53" s="89" t="e">
        <f>IF(AND($A53=$V$2,T53&gt;T$4),IF(SUMIF($A$13:$A52,$V$2,U$13:U52)&lt;1,1,0),0)</f>
        <v>#REF!</v>
      </c>
      <c r="V53" s="46"/>
      <c r="W53" s="45">
        <v>2551</v>
      </c>
      <c r="X53" s="15">
        <v>2966</v>
      </c>
      <c r="Y53" s="89" t="e">
        <f>IF(AND($A53=$V$2,W53&gt;X$4),IF(SUMIF($A$13:$A52,$V$2,Y$13:Y52)&lt;1,1,0),0)</f>
        <v>#REF!</v>
      </c>
      <c r="Z53" s="19">
        <v>12.83</v>
      </c>
      <c r="AA53" s="19"/>
      <c r="AB53" s="119" t="e">
        <f>#REF!*100/Z53/AQ$7</f>
        <v>#REF!</v>
      </c>
      <c r="AC53" s="122" t="str">
        <f t="shared" si="7"/>
        <v>a</v>
      </c>
      <c r="AD53" s="124" t="e">
        <f t="shared" si="1"/>
        <v>#REF!</v>
      </c>
      <c r="AE53" s="132" t="e">
        <f t="shared" si="2"/>
        <v>#REF!</v>
      </c>
      <c r="AF53" s="133" t="e">
        <f>IF(AND($A53=$AE$2,AE53&gt;AE$4),IF(SUMIF($A$13:$A52,$AE$2,AF$13:AF52)&lt;1,1,0),0)</f>
        <v>#REF!</v>
      </c>
      <c r="AG53" s="16">
        <v>72.03</v>
      </c>
      <c r="AH53" s="45">
        <v>13160</v>
      </c>
      <c r="AI53" s="89" t="e">
        <f>IF(AND($A53=$V$2,AH53&gt;AH$4),IF(SUMIF($A$13:$A52,$V$2,AI$13:AI52)&lt;1,1,0),0)</f>
        <v>#REF!</v>
      </c>
      <c r="AJ53" s="45">
        <v>914.1</v>
      </c>
      <c r="AK53" s="47"/>
      <c r="AL53" s="15">
        <v>1397</v>
      </c>
      <c r="AM53" s="89" t="e">
        <f>IF(AND($A53=$V$2,AJ53&gt;AL$4),IF(SUMIF($A$13:$A52,$V$2,AM$13:AM52)&lt;1,1,0),0)</f>
        <v>#REF!</v>
      </c>
      <c r="AN53" s="17">
        <v>7.4</v>
      </c>
      <c r="AO53" s="119" t="e">
        <f>#REF!*100/AN53/AQ$7</f>
        <v>#REF!</v>
      </c>
      <c r="AP53" s="122" t="str">
        <f t="shared" si="9"/>
        <v>b</v>
      </c>
      <c r="AQ53" s="124" t="e">
        <f t="shared" si="4"/>
        <v>#REF!</v>
      </c>
      <c r="AR53" s="132" t="e">
        <f t="shared" si="5"/>
        <v>#REF!</v>
      </c>
      <c r="AS53" s="133" t="e">
        <f>IF(AND($A53=$AE$2,AR53&gt;AR$4),IF(SUMIF($A$13:$A52,$AE$2,AS$13:AS52)&lt;1,1,0),0)</f>
        <v>#REF!</v>
      </c>
    </row>
    <row r="54" spans="1:45" ht="13.5" customHeight="1">
      <c r="A54" s="88" t="str">
        <f>A$8</f>
        <v>AA</v>
      </c>
      <c r="B54" s="94">
        <f t="shared" si="6"/>
        <v>41</v>
      </c>
      <c r="C54" s="13" t="s">
        <v>202</v>
      </c>
      <c r="D54" s="25">
        <v>69.8</v>
      </c>
      <c r="E54" s="15">
        <v>283</v>
      </c>
      <c r="F54" s="15">
        <v>300</v>
      </c>
      <c r="G54" s="15">
        <v>7.5</v>
      </c>
      <c r="H54" s="15">
        <v>10.5</v>
      </c>
      <c r="I54" s="16">
        <v>27</v>
      </c>
      <c r="J54" s="32">
        <v>88.9</v>
      </c>
      <c r="K54" s="15">
        <v>262</v>
      </c>
      <c r="L54" s="15">
        <v>208</v>
      </c>
      <c r="M54" s="15" t="s">
        <v>134</v>
      </c>
      <c r="N54" s="15">
        <v>116</v>
      </c>
      <c r="O54" s="16">
        <v>198</v>
      </c>
      <c r="P54" s="18">
        <v>1.7050000000000001</v>
      </c>
      <c r="Q54" s="15">
        <v>24.42</v>
      </c>
      <c r="R54" s="44" t="s">
        <v>203</v>
      </c>
      <c r="S54" s="25">
        <v>69.8</v>
      </c>
      <c r="T54" s="138">
        <v>13800</v>
      </c>
      <c r="U54" s="89" t="e">
        <f>IF(AND($A54=$V$2,T54&gt;T$4),IF(SUMIF($A$13:$A53,$V$2,U$13:U53)&lt;1,1,0),0)</f>
        <v>#REF!</v>
      </c>
      <c r="V54" s="46"/>
      <c r="W54" s="45">
        <v>975.6</v>
      </c>
      <c r="X54" s="15">
        <v>1065</v>
      </c>
      <c r="Y54" s="89" t="e">
        <f>IF(AND($A54=$V$2,W54&gt;X$4),IF(SUMIF($A$13:$A53,$V$2,Y$13:Y53)&lt;1,1,0),0)</f>
        <v>#REF!</v>
      </c>
      <c r="Z54" s="19">
        <v>12.46</v>
      </c>
      <c r="AA54" s="19"/>
      <c r="AB54" s="119" t="e">
        <f>#REF!*100/Z54/AQ$7</f>
        <v>#REF!</v>
      </c>
      <c r="AC54" s="122" t="str">
        <f t="shared" si="7"/>
        <v>a</v>
      </c>
      <c r="AD54" s="124" t="e">
        <f t="shared" si="1"/>
        <v>#REF!</v>
      </c>
      <c r="AE54" s="132" t="e">
        <f t="shared" si="2"/>
        <v>#REF!</v>
      </c>
      <c r="AF54" s="133" t="e">
        <f>IF(AND($A54=$AE$2,AE54&gt;AE$4),IF(SUMIF($A$13:$A53,$AE$2,AF$13:AF53)&lt;1,1,0),0)</f>
        <v>#REF!</v>
      </c>
      <c r="AG54" s="16">
        <v>32.369999999999997</v>
      </c>
      <c r="AH54" s="45">
        <v>4734</v>
      </c>
      <c r="AI54" s="89" t="e">
        <f>IF(AND($A54=$V$2,AH54&gt;AH$4),IF(SUMIF($A$13:$A53,$V$2,AI$13:AI53)&lt;1,1,0),0)</f>
        <v>#REF!</v>
      </c>
      <c r="AJ54" s="45">
        <v>315.60000000000002</v>
      </c>
      <c r="AK54" s="47"/>
      <c r="AL54" s="15">
        <v>482.3</v>
      </c>
      <c r="AM54" s="89" t="e">
        <f>IF(AND($A54=$V$2,AJ54&gt;AL$4),IF(SUMIF($A$13:$A53,$V$2,AM$13:AM53)&lt;1,1,0),0)</f>
        <v>#REF!</v>
      </c>
      <c r="AN54" s="17">
        <v>7.3</v>
      </c>
      <c r="AO54" s="119" t="e">
        <f>#REF!*100/AN54/AQ$7</f>
        <v>#REF!</v>
      </c>
      <c r="AP54" s="122" t="str">
        <f t="shared" si="9"/>
        <v>b</v>
      </c>
      <c r="AQ54" s="124" t="e">
        <f t="shared" si="4"/>
        <v>#REF!</v>
      </c>
      <c r="AR54" s="132" t="e">
        <f t="shared" si="5"/>
        <v>#REF!</v>
      </c>
      <c r="AS54" s="133" t="e">
        <f>IF(AND($A54=$AE$2,AR54&gt;AR$4),IF(SUMIF($A$13:$A53,$AE$2,AS$13:AS53)&lt;1,1,0),0)</f>
        <v>#REF!</v>
      </c>
    </row>
    <row r="55" spans="1:45" ht="13.5" customHeight="1">
      <c r="A55" s="88" t="str">
        <f>A$9</f>
        <v>A</v>
      </c>
      <c r="B55" s="94">
        <f t="shared" si="6"/>
        <v>42</v>
      </c>
      <c r="C55" s="13" t="s">
        <v>204</v>
      </c>
      <c r="D55" s="25">
        <v>88.3</v>
      </c>
      <c r="E55" s="15">
        <v>290</v>
      </c>
      <c r="F55" s="15">
        <v>300</v>
      </c>
      <c r="G55" s="15">
        <v>8.5</v>
      </c>
      <c r="H55" s="15">
        <v>14</v>
      </c>
      <c r="I55" s="16">
        <v>27</v>
      </c>
      <c r="J55" s="32">
        <v>112.5</v>
      </c>
      <c r="K55" s="15">
        <v>262</v>
      </c>
      <c r="L55" s="15">
        <v>208</v>
      </c>
      <c r="M55" s="15" t="s">
        <v>134</v>
      </c>
      <c r="N55" s="15">
        <v>118</v>
      </c>
      <c r="O55" s="16">
        <v>198</v>
      </c>
      <c r="P55" s="18">
        <v>1.7170000000000001</v>
      </c>
      <c r="Q55" s="15">
        <v>19.43</v>
      </c>
      <c r="R55" s="44" t="s">
        <v>204</v>
      </c>
      <c r="S55" s="25">
        <v>88.3</v>
      </c>
      <c r="T55" s="138">
        <v>18260</v>
      </c>
      <c r="U55" s="89" t="e">
        <f>IF(AND($A55=$V$2,T55&gt;T$4),IF(SUMIF($A$13:$A54,$V$2,U$13:U54)&lt;1,1,0),0)</f>
        <v>#REF!</v>
      </c>
      <c r="V55" s="46"/>
      <c r="W55" s="45">
        <v>1260</v>
      </c>
      <c r="X55" s="15">
        <v>1383</v>
      </c>
      <c r="Y55" s="89" t="e">
        <f>IF(AND($A55=$V$2,W55&gt;X$4),IF(SUMIF($A$13:$A54,$V$2,Y$13:Y54)&lt;1,1,0),0)</f>
        <v>#REF!</v>
      </c>
      <c r="Z55" s="19">
        <v>12.74</v>
      </c>
      <c r="AA55" s="19"/>
      <c r="AB55" s="119" t="e">
        <f>#REF!*100/Z55/AQ$7</f>
        <v>#REF!</v>
      </c>
      <c r="AC55" s="122" t="str">
        <f t="shared" si="7"/>
        <v>a</v>
      </c>
      <c r="AD55" s="124" t="e">
        <f t="shared" si="1"/>
        <v>#REF!</v>
      </c>
      <c r="AE55" s="132" t="e">
        <f t="shared" si="2"/>
        <v>#REF!</v>
      </c>
      <c r="AF55" s="133" t="e">
        <f>IF(AND($A55=$AE$2,AE55&gt;AE$4),IF(SUMIF($A$13:$A54,$AE$2,AF$13:AF54)&lt;1,1,0),0)</f>
        <v>#REF!</v>
      </c>
      <c r="AG55" s="16">
        <v>37.28</v>
      </c>
      <c r="AH55" s="45">
        <v>6310</v>
      </c>
      <c r="AI55" s="89" t="e">
        <f>IF(AND($A55=$V$2,AH55&gt;AH$4),IF(SUMIF($A$13:$A54,$V$2,AI$13:AI54)&lt;1,1,0),0)</f>
        <v>#REF!</v>
      </c>
      <c r="AJ55" s="45">
        <v>420.6</v>
      </c>
      <c r="AK55" s="47"/>
      <c r="AL55" s="15">
        <v>641.20000000000005</v>
      </c>
      <c r="AM55" s="89" t="e">
        <f>IF(AND($A55=$V$2,AJ55&gt;AL$4),IF(SUMIF($A$13:$A54,$V$2,AM$13:AM54)&lt;1,1,0),0)</f>
        <v>#REF!</v>
      </c>
      <c r="AN55" s="17">
        <v>7.49</v>
      </c>
      <c r="AO55" s="119" t="e">
        <f>#REF!*100/AN55/AQ$7</f>
        <v>#REF!</v>
      </c>
      <c r="AP55" s="122" t="str">
        <f t="shared" si="9"/>
        <v>b</v>
      </c>
      <c r="AQ55" s="124" t="e">
        <f t="shared" si="4"/>
        <v>#REF!</v>
      </c>
      <c r="AR55" s="132" t="e">
        <f t="shared" si="5"/>
        <v>#REF!</v>
      </c>
      <c r="AS55" s="133" t="e">
        <f>IF(AND($A55=$AE$2,AR55&gt;AR$4),IF(SUMIF($A$13:$A54,$AE$2,AS$13:AS54)&lt;1,1,0),0)</f>
        <v>#REF!</v>
      </c>
    </row>
    <row r="56" spans="1:45" ht="13.5" customHeight="1">
      <c r="A56" s="88" t="str">
        <f>A$10</f>
        <v>B</v>
      </c>
      <c r="B56" s="94">
        <f t="shared" si="6"/>
        <v>43</v>
      </c>
      <c r="C56" s="13" t="s">
        <v>205</v>
      </c>
      <c r="D56" s="25">
        <v>117</v>
      </c>
      <c r="E56" s="15">
        <v>300</v>
      </c>
      <c r="F56" s="15">
        <v>300</v>
      </c>
      <c r="G56" s="15">
        <v>11</v>
      </c>
      <c r="H56" s="15">
        <v>19</v>
      </c>
      <c r="I56" s="16">
        <v>27</v>
      </c>
      <c r="J56" s="32">
        <v>149.1</v>
      </c>
      <c r="K56" s="15">
        <v>262</v>
      </c>
      <c r="L56" s="15">
        <v>208</v>
      </c>
      <c r="M56" s="15" t="s">
        <v>134</v>
      </c>
      <c r="N56" s="15">
        <v>120</v>
      </c>
      <c r="O56" s="16">
        <v>198</v>
      </c>
      <c r="P56" s="18">
        <v>1.732</v>
      </c>
      <c r="Q56" s="19">
        <v>14.8</v>
      </c>
      <c r="R56" s="44" t="s">
        <v>205</v>
      </c>
      <c r="S56" s="25">
        <v>117</v>
      </c>
      <c r="T56" s="138">
        <v>25170</v>
      </c>
      <c r="U56" s="89" t="e">
        <f>IF(AND($A56=$V$2,T56&gt;T$4),IF(SUMIF($A$13:$A55,$V$2,U$13:U55)&lt;1,1,0),0)</f>
        <v>#REF!</v>
      </c>
      <c r="V56" s="46"/>
      <c r="W56" s="45">
        <v>1678</v>
      </c>
      <c r="X56" s="15">
        <v>1869</v>
      </c>
      <c r="Y56" s="89" t="e">
        <f>IF(AND($A56=$V$2,W56&gt;X$4),IF(SUMIF($A$13:$A55,$V$2,Y$13:Y55)&lt;1,1,0),0)</f>
        <v>#REF!</v>
      </c>
      <c r="Z56" s="19">
        <v>12.99</v>
      </c>
      <c r="AA56" s="19"/>
      <c r="AB56" s="119" t="e">
        <f>#REF!*100/Z56/AQ$7</f>
        <v>#REF!</v>
      </c>
      <c r="AC56" s="122" t="str">
        <f t="shared" si="7"/>
        <v>a</v>
      </c>
      <c r="AD56" s="124" t="e">
        <f t="shared" si="1"/>
        <v>#REF!</v>
      </c>
      <c r="AE56" s="132" t="e">
        <f t="shared" si="2"/>
        <v>#REF!</v>
      </c>
      <c r="AF56" s="133" t="e">
        <f>IF(AND($A56=$AE$2,AE56&gt;AE$4),IF(SUMIF($A$13:$A55,$AE$2,AF$13:AF55)&lt;1,1,0),0)</f>
        <v>#REF!</v>
      </c>
      <c r="AG56" s="16">
        <v>47.43</v>
      </c>
      <c r="AH56" s="45">
        <v>8563</v>
      </c>
      <c r="AI56" s="89" t="e">
        <f>IF(AND($A56=$V$2,AH56&gt;AH$4),IF(SUMIF($A$13:$A55,$V$2,AI$13:AI55)&lt;1,1,0),0)</f>
        <v>#REF!</v>
      </c>
      <c r="AJ56" s="45">
        <v>570.9</v>
      </c>
      <c r="AK56" s="47"/>
      <c r="AL56" s="15">
        <v>870.1</v>
      </c>
      <c r="AM56" s="89" t="e">
        <f>IF(AND($A56=$V$2,AJ56&gt;AL$4),IF(SUMIF($A$13:$A55,$V$2,AM$13:AM55)&lt;1,1,0),0)</f>
        <v>#REF!</v>
      </c>
      <c r="AN56" s="17">
        <v>7.58</v>
      </c>
      <c r="AO56" s="119" t="e">
        <f>#REF!*100/AN56/AQ$7</f>
        <v>#REF!</v>
      </c>
      <c r="AP56" s="122" t="str">
        <f t="shared" si="9"/>
        <v>b</v>
      </c>
      <c r="AQ56" s="124" t="e">
        <f t="shared" si="4"/>
        <v>#REF!</v>
      </c>
      <c r="AR56" s="132" t="e">
        <f t="shared" si="5"/>
        <v>#REF!</v>
      </c>
      <c r="AS56" s="133" t="e">
        <f>IF(AND($A56=$AE$2,AR56&gt;AR$4),IF(SUMIF($A$13:$A55,$AE$2,AS$13:AS55)&lt;1,1,0),0)</f>
        <v>#REF!</v>
      </c>
    </row>
    <row r="57" spans="1:45" ht="13.5" customHeight="1">
      <c r="A57" s="88" t="str">
        <f>A$11</f>
        <v>M</v>
      </c>
      <c r="B57" s="94">
        <f t="shared" si="6"/>
        <v>44</v>
      </c>
      <c r="C57" s="13" t="s">
        <v>206</v>
      </c>
      <c r="D57" s="25">
        <v>238</v>
      </c>
      <c r="E57" s="15">
        <v>340</v>
      </c>
      <c r="F57" s="15">
        <v>310</v>
      </c>
      <c r="G57" s="15">
        <v>21</v>
      </c>
      <c r="H57" s="15">
        <v>39</v>
      </c>
      <c r="I57" s="16">
        <v>27</v>
      </c>
      <c r="J57" s="32">
        <v>303.10000000000002</v>
      </c>
      <c r="K57" s="15">
        <v>262</v>
      </c>
      <c r="L57" s="15">
        <v>208</v>
      </c>
      <c r="M57" s="15" t="s">
        <v>134</v>
      </c>
      <c r="N57" s="15">
        <v>132</v>
      </c>
      <c r="O57" s="16">
        <v>208</v>
      </c>
      <c r="P57" s="18">
        <v>1.8320000000000001</v>
      </c>
      <c r="Q57" s="15">
        <v>7.6989999999999998</v>
      </c>
      <c r="R57" s="44" t="s">
        <v>206</v>
      </c>
      <c r="S57" s="25">
        <v>238</v>
      </c>
      <c r="T57" s="138">
        <v>59200</v>
      </c>
      <c r="U57" s="89" t="e">
        <f>IF(AND($A57=$V$2,T57&gt;T$4),IF(SUMIF($A$13:$A56,$V$2,U$13:U56)&lt;1,1,0),0)</f>
        <v>#REF!</v>
      </c>
      <c r="V57" s="46"/>
      <c r="W57" s="45">
        <v>3482</v>
      </c>
      <c r="X57" s="15">
        <v>4078</v>
      </c>
      <c r="Y57" s="89" t="e">
        <f>IF(AND($A57=$V$2,W57&gt;X$4),IF(SUMIF($A$13:$A56,$V$2,Y$13:Y56)&lt;1,1,0),0)</f>
        <v>#REF!</v>
      </c>
      <c r="Z57" s="19">
        <v>13.98</v>
      </c>
      <c r="AA57" s="19"/>
      <c r="AB57" s="119" t="e">
        <f>#REF!*100/Z57/AQ$7</f>
        <v>#REF!</v>
      </c>
      <c r="AC57" s="122" t="str">
        <f t="shared" si="7"/>
        <v>a</v>
      </c>
      <c r="AD57" s="124" t="e">
        <f t="shared" si="1"/>
        <v>#REF!</v>
      </c>
      <c r="AE57" s="132" t="e">
        <f t="shared" si="2"/>
        <v>#REF!</v>
      </c>
      <c r="AF57" s="133" t="e">
        <f>IF(AND($A57=$AE$2,AE57&gt;AE$4),IF(SUMIF($A$13:$A56,$AE$2,AF$13:AF56)&lt;1,1,0),0)</f>
        <v>#REF!</v>
      </c>
      <c r="AG57" s="16">
        <v>90.53</v>
      </c>
      <c r="AH57" s="45">
        <v>19400</v>
      </c>
      <c r="AI57" s="89" t="e">
        <f>IF(AND($A57=$V$2,AH57&gt;AH$4),IF(SUMIF($A$13:$A56,$V$2,AI$13:AI56)&lt;1,1,0),0)</f>
        <v>#REF!</v>
      </c>
      <c r="AJ57" s="45">
        <v>1252</v>
      </c>
      <c r="AK57" s="47"/>
      <c r="AL57" s="15">
        <v>1913</v>
      </c>
      <c r="AM57" s="89" t="e">
        <f>IF(AND($A57=$V$2,AJ57&gt;AL$4),IF(SUMIF($A$13:$A56,$V$2,AM$13:AM56)&lt;1,1,0),0)</f>
        <v>#REF!</v>
      </c>
      <c r="AN57" s="17">
        <v>8</v>
      </c>
      <c r="AO57" s="119" t="e">
        <f>#REF!*100/AN57/AQ$7</f>
        <v>#REF!</v>
      </c>
      <c r="AP57" s="122" t="str">
        <f t="shared" si="9"/>
        <v>b</v>
      </c>
      <c r="AQ57" s="124" t="e">
        <f t="shared" si="4"/>
        <v>#REF!</v>
      </c>
      <c r="AR57" s="132" t="e">
        <f t="shared" si="5"/>
        <v>#REF!</v>
      </c>
      <c r="AS57" s="133" t="e">
        <f>IF(AND($A57=$AE$2,AR57&gt;AR$4),IF(SUMIF($A$13:$A56,$AE$2,AS$13:AS56)&lt;1,1,0),0)</f>
        <v>#REF!</v>
      </c>
    </row>
    <row r="58" spans="1:45" ht="13.5" customHeight="1">
      <c r="A58" s="88" t="str">
        <f>A$8</f>
        <v>AA</v>
      </c>
      <c r="B58" s="94">
        <f t="shared" si="6"/>
        <v>45</v>
      </c>
      <c r="C58" s="13" t="s">
        <v>207</v>
      </c>
      <c r="D58" s="25">
        <v>74.2</v>
      </c>
      <c r="E58" s="15">
        <v>301</v>
      </c>
      <c r="F58" s="15">
        <v>300</v>
      </c>
      <c r="G58" s="15">
        <v>8</v>
      </c>
      <c r="H58" s="15">
        <v>11</v>
      </c>
      <c r="I58" s="16">
        <v>27</v>
      </c>
      <c r="J58" s="32">
        <v>94.6</v>
      </c>
      <c r="K58" s="15">
        <v>279</v>
      </c>
      <c r="L58" s="15">
        <v>225</v>
      </c>
      <c r="M58" s="15" t="s">
        <v>134</v>
      </c>
      <c r="N58" s="15">
        <v>118</v>
      </c>
      <c r="O58" s="16">
        <v>198</v>
      </c>
      <c r="P58" s="18">
        <v>1.74</v>
      </c>
      <c r="Q58" s="15">
        <v>23.43</v>
      </c>
      <c r="R58" s="44" t="s">
        <v>208</v>
      </c>
      <c r="S58" s="25">
        <v>74.2</v>
      </c>
      <c r="T58" s="138">
        <v>16450</v>
      </c>
      <c r="U58" s="89" t="e">
        <f>IF(AND($A58=$V$2,T58&gt;T$4),IF(SUMIF($A$13:$A57,$V$2,U$13:U57)&lt;1,1,0),0)</f>
        <v>#REF!</v>
      </c>
      <c r="V58" s="46"/>
      <c r="W58" s="45">
        <v>1093</v>
      </c>
      <c r="X58" s="15">
        <v>1196</v>
      </c>
      <c r="Y58" s="89" t="e">
        <f>IF(AND($A58=$V$2,W58&gt;X$4),IF(SUMIF($A$13:$A57,$V$2,Y$13:Y57)&lt;1,1,0),0)</f>
        <v>#REF!</v>
      </c>
      <c r="Z58" s="19">
        <v>13.19</v>
      </c>
      <c r="AA58" s="19"/>
      <c r="AB58" s="119" t="e">
        <f>#REF!*100/Z58/AQ$7</f>
        <v>#REF!</v>
      </c>
      <c r="AC58" s="122" t="str">
        <f t="shared" si="7"/>
        <v>a</v>
      </c>
      <c r="AD58" s="124" t="e">
        <f t="shared" si="1"/>
        <v>#REF!</v>
      </c>
      <c r="AE58" s="132" t="e">
        <f t="shared" si="2"/>
        <v>#REF!</v>
      </c>
      <c r="AF58" s="133" t="e">
        <f>IF(AND($A58=$AE$2,AE58&gt;AE$4),IF(SUMIF($A$13:$A57,$AE$2,AF$13:AF57)&lt;1,1,0),0)</f>
        <v>#REF!</v>
      </c>
      <c r="AG58" s="17">
        <v>35.4</v>
      </c>
      <c r="AH58" s="45">
        <v>4959</v>
      </c>
      <c r="AI58" s="89" t="e">
        <f>IF(AND($A58=$V$2,AH58&gt;AH$4),IF(SUMIF($A$13:$A57,$V$2,AI$13:AI57)&lt;1,1,0),0)</f>
        <v>#REF!</v>
      </c>
      <c r="AJ58" s="45">
        <v>330.6</v>
      </c>
      <c r="AK58" s="47"/>
      <c r="AL58" s="15">
        <v>505.7</v>
      </c>
      <c r="AM58" s="89" t="e">
        <f>IF(AND($A58=$V$2,AJ58&gt;AL$4),IF(SUMIF($A$13:$A57,$V$2,AM$13:AM57)&lt;1,1,0),0)</f>
        <v>#REF!</v>
      </c>
      <c r="AN58" s="17">
        <v>7.24</v>
      </c>
      <c r="AO58" s="119" t="e">
        <f>#REF!*100/AN58/AQ$7</f>
        <v>#REF!</v>
      </c>
      <c r="AP58" s="122" t="str">
        <f t="shared" si="9"/>
        <v>b</v>
      </c>
      <c r="AQ58" s="124" t="e">
        <f t="shared" si="4"/>
        <v>#REF!</v>
      </c>
      <c r="AR58" s="132" t="e">
        <f t="shared" si="5"/>
        <v>#REF!</v>
      </c>
      <c r="AS58" s="133" t="e">
        <f>IF(AND($A58=$AE$2,AR58&gt;AR$4),IF(SUMIF($A$13:$A57,$AE$2,AS$13:AS57)&lt;1,1,0),0)</f>
        <v>#REF!</v>
      </c>
    </row>
    <row r="59" spans="1:45" ht="13.5" customHeight="1">
      <c r="A59" s="88" t="str">
        <f>A$9</f>
        <v>A</v>
      </c>
      <c r="B59" s="94">
        <f t="shared" si="6"/>
        <v>46</v>
      </c>
      <c r="C59" s="13" t="s">
        <v>209</v>
      </c>
      <c r="D59" s="25">
        <v>97.6</v>
      </c>
      <c r="E59" s="15">
        <v>310</v>
      </c>
      <c r="F59" s="15">
        <v>300</v>
      </c>
      <c r="G59" s="15">
        <v>9</v>
      </c>
      <c r="H59" s="15">
        <v>15.5</v>
      </c>
      <c r="I59" s="16">
        <v>27</v>
      </c>
      <c r="J59" s="32">
        <v>124.4</v>
      </c>
      <c r="K59" s="15">
        <v>279</v>
      </c>
      <c r="L59" s="15">
        <v>225</v>
      </c>
      <c r="M59" s="15" t="s">
        <v>134</v>
      </c>
      <c r="N59" s="15">
        <v>118</v>
      </c>
      <c r="O59" s="16">
        <v>198</v>
      </c>
      <c r="P59" s="18">
        <v>1.756</v>
      </c>
      <c r="Q59" s="15">
        <v>17.98</v>
      </c>
      <c r="R59" s="44" t="s">
        <v>209</v>
      </c>
      <c r="S59" s="25">
        <v>97.6</v>
      </c>
      <c r="T59" s="138">
        <v>22930</v>
      </c>
      <c r="U59" s="89" t="e">
        <f>IF(AND($A59=$V$2,T59&gt;T$4),IF(SUMIF($A$13:$A58,$V$2,U$13:U58)&lt;1,1,0),0)</f>
        <v>#REF!</v>
      </c>
      <c r="V59" s="46"/>
      <c r="W59" s="45">
        <v>1479</v>
      </c>
      <c r="X59" s="15">
        <v>1628</v>
      </c>
      <c r="Y59" s="89" t="e">
        <f>IF(AND($A59=$V$2,W59&gt;X$4),IF(SUMIF($A$13:$A58,$V$2,Y$13:Y58)&lt;1,1,0),0)</f>
        <v>#REF!</v>
      </c>
      <c r="Z59" s="19">
        <v>13.58</v>
      </c>
      <c r="AA59" s="19"/>
      <c r="AB59" s="119" t="e">
        <f>#REF!*100/Z59/AQ$7</f>
        <v>#REF!</v>
      </c>
      <c r="AC59" s="122" t="str">
        <f t="shared" si="7"/>
        <v>a</v>
      </c>
      <c r="AD59" s="124" t="e">
        <f t="shared" si="1"/>
        <v>#REF!</v>
      </c>
      <c r="AE59" s="132" t="e">
        <f t="shared" si="2"/>
        <v>#REF!</v>
      </c>
      <c r="AF59" s="133" t="e">
        <f>IF(AND($A59=$AE$2,AE59&gt;AE$4),IF(SUMIF($A$13:$A58,$AE$2,AF$13:AF58)&lt;1,1,0),0)</f>
        <v>#REF!</v>
      </c>
      <c r="AG59" s="16">
        <v>41.13</v>
      </c>
      <c r="AH59" s="45">
        <v>6985</v>
      </c>
      <c r="AI59" s="89" t="e">
        <f>IF(AND($A59=$V$2,AH59&gt;AH$4),IF(SUMIF($A$13:$A58,$V$2,AI$13:AI58)&lt;1,1,0),0)</f>
        <v>#REF!</v>
      </c>
      <c r="AJ59" s="45">
        <v>465.7</v>
      </c>
      <c r="AK59" s="47"/>
      <c r="AL59" s="15">
        <v>709.7</v>
      </c>
      <c r="AM59" s="89" t="e">
        <f>IF(AND($A59=$V$2,AJ59&gt;AL$4),IF(SUMIF($A$13:$A58,$V$2,AM$13:AM58)&lt;1,1,0),0)</f>
        <v>#REF!</v>
      </c>
      <c r="AN59" s="17">
        <v>7.49</v>
      </c>
      <c r="AO59" s="119" t="e">
        <f>#REF!*100/AN59/AQ$7</f>
        <v>#REF!</v>
      </c>
      <c r="AP59" s="122" t="str">
        <f t="shared" si="9"/>
        <v>b</v>
      </c>
      <c r="AQ59" s="124" t="e">
        <f t="shared" si="4"/>
        <v>#REF!</v>
      </c>
      <c r="AR59" s="132" t="e">
        <f t="shared" si="5"/>
        <v>#REF!</v>
      </c>
      <c r="AS59" s="133" t="e">
        <f>IF(AND($A59=$AE$2,AR59&gt;AR$4),IF(SUMIF($A$13:$A58,$AE$2,AS$13:AS58)&lt;1,1,0),0)</f>
        <v>#REF!</v>
      </c>
    </row>
    <row r="60" spans="1:45" ht="13.5" customHeight="1">
      <c r="A60" s="88" t="str">
        <f>A$10</f>
        <v>B</v>
      </c>
      <c r="B60" s="94">
        <f t="shared" si="6"/>
        <v>47</v>
      </c>
      <c r="C60" s="13" t="s">
        <v>210</v>
      </c>
      <c r="D60" s="25">
        <v>127</v>
      </c>
      <c r="E60" s="15">
        <v>320</v>
      </c>
      <c r="F60" s="15">
        <v>300</v>
      </c>
      <c r="G60" s="15">
        <v>11.5</v>
      </c>
      <c r="H60" s="15">
        <v>20.5</v>
      </c>
      <c r="I60" s="16">
        <v>27</v>
      </c>
      <c r="J60" s="32">
        <v>161.30000000000001</v>
      </c>
      <c r="K60" s="15">
        <v>279</v>
      </c>
      <c r="L60" s="15">
        <v>225</v>
      </c>
      <c r="M60" s="15" t="s">
        <v>134</v>
      </c>
      <c r="N60" s="15">
        <v>122</v>
      </c>
      <c r="O60" s="16">
        <v>198</v>
      </c>
      <c r="P60" s="18">
        <v>1.7709999999999999</v>
      </c>
      <c r="Q60" s="15">
        <v>13.98</v>
      </c>
      <c r="R60" s="44" t="s">
        <v>210</v>
      </c>
      <c r="S60" s="25">
        <v>127</v>
      </c>
      <c r="T60" s="138">
        <v>30820</v>
      </c>
      <c r="U60" s="89" t="e">
        <f>IF(AND($A60=$V$2,T60&gt;T$4),IF(SUMIF($A$13:$A59,$V$2,U$13:U59)&lt;1,1,0),0)</f>
        <v>#REF!</v>
      </c>
      <c r="V60" s="46"/>
      <c r="W60" s="45">
        <v>1926</v>
      </c>
      <c r="X60" s="15">
        <v>2149</v>
      </c>
      <c r="Y60" s="89" t="e">
        <f>IF(AND($A60=$V$2,W60&gt;X$4),IF(SUMIF($A$13:$A59,$V$2,Y$13:Y59)&lt;1,1,0),0)</f>
        <v>#REF!</v>
      </c>
      <c r="Z60" s="19">
        <v>13.82</v>
      </c>
      <c r="AA60" s="19"/>
      <c r="AB60" s="119" t="e">
        <f>#REF!*100/Z60/AQ$7</f>
        <v>#REF!</v>
      </c>
      <c r="AC60" s="122" t="str">
        <f t="shared" si="7"/>
        <v>a</v>
      </c>
      <c r="AD60" s="124" t="e">
        <f t="shared" si="1"/>
        <v>#REF!</v>
      </c>
      <c r="AE60" s="132" t="e">
        <f t="shared" si="2"/>
        <v>#REF!</v>
      </c>
      <c r="AF60" s="133" t="e">
        <f>IF(AND($A60=$AE$2,AE60&gt;AE$4),IF(SUMIF($A$13:$A59,$AE$2,AF$13:AF59)&lt;1,1,0),0)</f>
        <v>#REF!</v>
      </c>
      <c r="AG60" s="16">
        <v>51.77</v>
      </c>
      <c r="AH60" s="45">
        <v>9239</v>
      </c>
      <c r="AI60" s="89" t="e">
        <f>IF(AND($A60=$V$2,AH60&gt;AH$4),IF(SUMIF($A$13:$A59,$V$2,AI$13:AI59)&lt;1,1,0),0)</f>
        <v>#REF!</v>
      </c>
      <c r="AJ60" s="45">
        <v>615.9</v>
      </c>
      <c r="AK60" s="47"/>
      <c r="AL60" s="15">
        <v>939.1</v>
      </c>
      <c r="AM60" s="89" t="e">
        <f>IF(AND($A60=$V$2,AJ60&gt;AL$4),IF(SUMIF($A$13:$A59,$V$2,AM$13:AM59)&lt;1,1,0),0)</f>
        <v>#REF!</v>
      </c>
      <c r="AN60" s="17">
        <v>7.57</v>
      </c>
      <c r="AO60" s="119" t="e">
        <f>#REF!*100/AN60/AQ$7</f>
        <v>#REF!</v>
      </c>
      <c r="AP60" s="122" t="str">
        <f t="shared" si="9"/>
        <v>b</v>
      </c>
      <c r="AQ60" s="124" t="e">
        <f t="shared" si="4"/>
        <v>#REF!</v>
      </c>
      <c r="AR60" s="132" t="e">
        <f t="shared" si="5"/>
        <v>#REF!</v>
      </c>
      <c r="AS60" s="133" t="e">
        <f>IF(AND($A60=$AE$2,AR60&gt;AR$4),IF(SUMIF($A$13:$A59,$AE$2,AS$13:AS59)&lt;1,1,0),0)</f>
        <v>#REF!</v>
      </c>
    </row>
    <row r="61" spans="1:45" ht="13.5" customHeight="1">
      <c r="A61" s="88" t="str">
        <f>A$11</f>
        <v>M</v>
      </c>
      <c r="B61" s="94">
        <f t="shared" si="6"/>
        <v>48</v>
      </c>
      <c r="C61" s="13" t="s">
        <v>211</v>
      </c>
      <c r="D61" s="25">
        <v>245</v>
      </c>
      <c r="E61" s="15">
        <v>359</v>
      </c>
      <c r="F61" s="15">
        <v>309</v>
      </c>
      <c r="G61" s="15">
        <v>21</v>
      </c>
      <c r="H61" s="15">
        <v>40</v>
      </c>
      <c r="I61" s="16">
        <v>27</v>
      </c>
      <c r="J61" s="32">
        <v>312</v>
      </c>
      <c r="K61" s="15">
        <v>279</v>
      </c>
      <c r="L61" s="15">
        <v>225</v>
      </c>
      <c r="M61" s="15" t="s">
        <v>134</v>
      </c>
      <c r="N61" s="15">
        <v>132</v>
      </c>
      <c r="O61" s="16">
        <v>204</v>
      </c>
      <c r="P61" s="18">
        <v>1.8660000000000001</v>
      </c>
      <c r="Q61" s="15">
        <v>7.6159999999999997</v>
      </c>
      <c r="R61" s="44" t="s">
        <v>211</v>
      </c>
      <c r="S61" s="25">
        <v>245</v>
      </c>
      <c r="T61" s="138">
        <v>68130</v>
      </c>
      <c r="U61" s="89" t="e">
        <f>IF(AND($A61=$V$2,T61&gt;T$4),IF(SUMIF($A$13:$A60,$V$2,U$13:U60)&lt;1,1,0),0)</f>
        <v>#REF!</v>
      </c>
      <c r="V61" s="46"/>
      <c r="W61" s="45">
        <v>3796</v>
      </c>
      <c r="X61" s="15">
        <v>4435</v>
      </c>
      <c r="Y61" s="89" t="e">
        <f>IF(AND($A61=$V$2,W61&gt;X$4),IF(SUMIF($A$13:$A60,$V$2,Y$13:Y60)&lt;1,1,0),0)</f>
        <v>#REF!</v>
      </c>
      <c r="Z61" s="19">
        <v>14.78</v>
      </c>
      <c r="AA61" s="19"/>
      <c r="AB61" s="119" t="e">
        <f>#REF!*100/Z61/AQ$7</f>
        <v>#REF!</v>
      </c>
      <c r="AC61" s="122" t="str">
        <f t="shared" si="7"/>
        <v>b</v>
      </c>
      <c r="AD61" s="124" t="e">
        <f>(-0.0883*AB61^4+0.5536*AB61^3-1.0404*AB61^2+0.1792*AB61+0.9938)*AQ$6</f>
        <v>#REF!</v>
      </c>
      <c r="AE61" s="132" t="e">
        <f t="shared" si="2"/>
        <v>#REF!</v>
      </c>
      <c r="AF61" s="133" t="e">
        <f>IF(AND($A61=$AE$2,AE61&gt;AE$4),IF(SUMIF($A$13:$A60,$AE$2,AF$13:AF60)&lt;1,1,0),0)</f>
        <v>#REF!</v>
      </c>
      <c r="AG61" s="16">
        <v>94.85</v>
      </c>
      <c r="AH61" s="45">
        <v>19710</v>
      </c>
      <c r="AI61" s="89" t="e">
        <f>IF(AND($A61=$V$2,AH61&gt;AH$4),IF(SUMIF($A$13:$A60,$V$2,AI$13:AI60)&lt;1,1,0),0)</f>
        <v>#REF!</v>
      </c>
      <c r="AJ61" s="45">
        <v>1276</v>
      </c>
      <c r="AK61" s="47"/>
      <c r="AL61" s="15">
        <v>1951</v>
      </c>
      <c r="AM61" s="89" t="e">
        <f>IF(AND($A61=$V$2,AJ61&gt;AL$4),IF(SUMIF($A$13:$A60,$V$2,AM$13:AM60)&lt;1,1,0),0)</f>
        <v>#REF!</v>
      </c>
      <c r="AN61" s="17">
        <v>7.95</v>
      </c>
      <c r="AO61" s="119" t="e">
        <f>#REF!*100/AN61/AQ$7</f>
        <v>#REF!</v>
      </c>
      <c r="AP61" s="122" t="str">
        <f t="shared" si="9"/>
        <v>c</v>
      </c>
      <c r="AQ61" s="129" t="e">
        <f xml:space="preserve"> (-0.0652*AO61^4+0.3825*AO61^3-0.6029*AO61^2-0.2396*AO61+1.0685)*AQ$6</f>
        <v>#REF!</v>
      </c>
      <c r="AR61" s="132" t="e">
        <f t="shared" si="5"/>
        <v>#REF!</v>
      </c>
      <c r="AS61" s="133" t="e">
        <f>IF(AND($A61=$AE$2,AR61&gt;AR$4),IF(SUMIF($A$13:$A60,$AE$2,AS$13:AS60)&lt;1,1,0),0)</f>
        <v>#REF!</v>
      </c>
    </row>
    <row r="62" spans="1:45" ht="13.5" customHeight="1">
      <c r="A62" s="88" t="str">
        <f>A$8</f>
        <v>AA</v>
      </c>
      <c r="B62" s="94">
        <f t="shared" si="6"/>
        <v>49</v>
      </c>
      <c r="C62" s="13" t="s">
        <v>212</v>
      </c>
      <c r="D62" s="25">
        <v>78.900000000000006</v>
      </c>
      <c r="E62" s="15">
        <v>320</v>
      </c>
      <c r="F62" s="15">
        <v>300</v>
      </c>
      <c r="G62" s="15">
        <v>8.5</v>
      </c>
      <c r="H62" s="15">
        <v>11.5</v>
      </c>
      <c r="I62" s="16">
        <v>27</v>
      </c>
      <c r="J62" s="32">
        <v>100.5</v>
      </c>
      <c r="K62" s="15">
        <v>297</v>
      </c>
      <c r="L62" s="15">
        <v>243</v>
      </c>
      <c r="M62" s="15" t="s">
        <v>134</v>
      </c>
      <c r="N62" s="15">
        <v>118</v>
      </c>
      <c r="O62" s="16">
        <v>198</v>
      </c>
      <c r="P62" s="18">
        <v>1.7769999999999999</v>
      </c>
      <c r="Q62" s="15">
        <v>22.52</v>
      </c>
      <c r="R62" s="44" t="s">
        <v>213</v>
      </c>
      <c r="S62" s="25">
        <v>78.900000000000006</v>
      </c>
      <c r="T62" s="138">
        <v>19550</v>
      </c>
      <c r="U62" s="89" t="e">
        <f>IF(AND($A62=$V$2,T62&gt;T$4),IF(SUMIF($A$13:$A61,$V$2,U$13:U61)&lt;1,1,0),0)</f>
        <v>#REF!</v>
      </c>
      <c r="V62" s="46"/>
      <c r="W62" s="45">
        <v>1222</v>
      </c>
      <c r="X62" s="15">
        <v>1341</v>
      </c>
      <c r="Y62" s="89" t="e">
        <f>IF(AND($A62=$V$2,W62&gt;X$4),IF(SUMIF($A$13:$A61,$V$2,Y$13:Y61)&lt;1,1,0),0)</f>
        <v>#REF!</v>
      </c>
      <c r="Z62" s="19">
        <v>13.95</v>
      </c>
      <c r="AA62" s="19"/>
      <c r="AB62" s="119" t="e">
        <f>#REF!*100/Z62/AQ$7</f>
        <v>#REF!</v>
      </c>
      <c r="AC62" s="122" t="str">
        <f t="shared" si="7"/>
        <v>a</v>
      </c>
      <c r="AD62" s="124" t="e">
        <f t="shared" si="1"/>
        <v>#REF!</v>
      </c>
      <c r="AE62" s="132" t="e">
        <f t="shared" si="2"/>
        <v>#REF!</v>
      </c>
      <c r="AF62" s="133" t="e">
        <f>IF(AND($A62=$AE$2,AE62&gt;AE$4),IF(SUMIF($A$13:$A61,$AE$2,AF$13:AF61)&lt;1,1,0),0)</f>
        <v>#REF!</v>
      </c>
      <c r="AG62" s="16">
        <v>38.69</v>
      </c>
      <c r="AH62" s="45">
        <v>5185</v>
      </c>
      <c r="AI62" s="89" t="e">
        <f>IF(AND($A62=$V$2,AH62&gt;AH$4),IF(SUMIF($A$13:$A61,$V$2,AI$13:AI61)&lt;1,1,0),0)</f>
        <v>#REF!</v>
      </c>
      <c r="AJ62" s="45">
        <v>345.6</v>
      </c>
      <c r="AK62" s="47"/>
      <c r="AL62" s="15">
        <v>529.29999999999995</v>
      </c>
      <c r="AM62" s="89" t="e">
        <f>IF(AND($A62=$V$2,AJ62&gt;AL$4),IF(SUMIF($A$13:$A61,$V$2,AM$13:AM61)&lt;1,1,0),0)</f>
        <v>#REF!</v>
      </c>
      <c r="AN62" s="17">
        <v>7.18</v>
      </c>
      <c r="AO62" s="119" t="e">
        <f>#REF!*100/AN62/AQ$7</f>
        <v>#REF!</v>
      </c>
      <c r="AP62" s="122" t="str">
        <f t="shared" si="9"/>
        <v>b</v>
      </c>
      <c r="AQ62" s="124" t="e">
        <f t="shared" si="4"/>
        <v>#REF!</v>
      </c>
      <c r="AR62" s="132" t="e">
        <f t="shared" si="5"/>
        <v>#REF!</v>
      </c>
      <c r="AS62" s="133" t="e">
        <f>IF(AND($A62=$AE$2,AR62&gt;AR$4),IF(SUMIF($A$13:$A61,$AE$2,AS$13:AS61)&lt;1,1,0),0)</f>
        <v>#REF!</v>
      </c>
    </row>
    <row r="63" spans="1:45" ht="13.5" customHeight="1">
      <c r="A63" s="88" t="str">
        <f>A$9</f>
        <v>A</v>
      </c>
      <c r="B63" s="94">
        <f t="shared" si="6"/>
        <v>50</v>
      </c>
      <c r="C63" s="13" t="s">
        <v>214</v>
      </c>
      <c r="D63" s="25">
        <v>105</v>
      </c>
      <c r="E63" s="15">
        <v>330</v>
      </c>
      <c r="F63" s="15">
        <v>300</v>
      </c>
      <c r="G63" s="15">
        <v>9.5</v>
      </c>
      <c r="H63" s="15">
        <v>16.5</v>
      </c>
      <c r="I63" s="16">
        <v>27</v>
      </c>
      <c r="J63" s="32">
        <v>133.5</v>
      </c>
      <c r="K63" s="15">
        <v>297</v>
      </c>
      <c r="L63" s="15">
        <v>243</v>
      </c>
      <c r="M63" s="15" t="s">
        <v>134</v>
      </c>
      <c r="N63" s="15">
        <v>118</v>
      </c>
      <c r="O63" s="16">
        <v>198</v>
      </c>
      <c r="P63" s="18">
        <v>1.7949999999999999</v>
      </c>
      <c r="Q63" s="15">
        <v>17.13</v>
      </c>
      <c r="R63" s="44" t="s">
        <v>214</v>
      </c>
      <c r="S63" s="25">
        <v>105</v>
      </c>
      <c r="T63" s="138">
        <v>27690</v>
      </c>
      <c r="U63" s="89" t="e">
        <f>IF(AND($A63=$V$2,T63&gt;T$4),IF(SUMIF($A$13:$A62,$V$2,U$13:U62)&lt;1,1,0),0)</f>
        <v>#REF!</v>
      </c>
      <c r="V63" s="46"/>
      <c r="W63" s="45">
        <v>1678</v>
      </c>
      <c r="X63" s="15">
        <v>1850</v>
      </c>
      <c r="Y63" s="89" t="e">
        <f>IF(AND($A63=$V$2,W63&gt;X$4),IF(SUMIF($A$13:$A62,$V$2,Y$13:Y62)&lt;1,1,0),0)</f>
        <v>#REF!</v>
      </c>
      <c r="Z63" s="19">
        <v>14.4</v>
      </c>
      <c r="AA63" s="19"/>
      <c r="AB63" s="119" t="e">
        <f>#REF!*100/Z63/AQ$7</f>
        <v>#REF!</v>
      </c>
      <c r="AC63" s="122" t="str">
        <f t="shared" si="7"/>
        <v>a</v>
      </c>
      <c r="AD63" s="124" t="e">
        <f t="shared" si="1"/>
        <v>#REF!</v>
      </c>
      <c r="AE63" s="132" t="e">
        <f t="shared" si="2"/>
        <v>#REF!</v>
      </c>
      <c r="AF63" s="133" t="e">
        <f>IF(AND($A63=$AE$2,AE63&gt;AE$4),IF(SUMIF($A$13:$A62,$AE$2,AF$13:AF62)&lt;1,1,0),0)</f>
        <v>#REF!</v>
      </c>
      <c r="AG63" s="16">
        <v>44.95</v>
      </c>
      <c r="AH63" s="45">
        <v>7436</v>
      </c>
      <c r="AI63" s="89" t="e">
        <f>IF(AND($A63=$V$2,AH63&gt;AH$4),IF(SUMIF($A$13:$A62,$V$2,AI$13:AI62)&lt;1,1,0),0)</f>
        <v>#REF!</v>
      </c>
      <c r="AJ63" s="45">
        <v>495.7</v>
      </c>
      <c r="AK63" s="47"/>
      <c r="AL63" s="15">
        <v>755.9</v>
      </c>
      <c r="AM63" s="89" t="e">
        <f>IF(AND($A63=$V$2,AJ63&gt;AL$4),IF(SUMIF($A$13:$A62,$V$2,AM$13:AM62)&lt;1,1,0),0)</f>
        <v>#REF!</v>
      </c>
      <c r="AN63" s="17">
        <v>7.46</v>
      </c>
      <c r="AO63" s="119" t="e">
        <f>#REF!*100/AN63/AQ$7</f>
        <v>#REF!</v>
      </c>
      <c r="AP63" s="122" t="str">
        <f t="shared" si="9"/>
        <v>b</v>
      </c>
      <c r="AQ63" s="124" t="e">
        <f t="shared" si="4"/>
        <v>#REF!</v>
      </c>
      <c r="AR63" s="132" t="e">
        <f t="shared" si="5"/>
        <v>#REF!</v>
      </c>
      <c r="AS63" s="133" t="e">
        <f>IF(AND($A63=$AE$2,AR63&gt;AR$4),IF(SUMIF($A$13:$A62,$AE$2,AS$13:AS62)&lt;1,1,0),0)</f>
        <v>#REF!</v>
      </c>
    </row>
    <row r="64" spans="1:45" ht="13.5" customHeight="1">
      <c r="A64" s="88" t="str">
        <f>A$10</f>
        <v>B</v>
      </c>
      <c r="B64" s="94">
        <f t="shared" si="6"/>
        <v>51</v>
      </c>
      <c r="C64" s="13" t="s">
        <v>215</v>
      </c>
      <c r="D64" s="25">
        <v>134</v>
      </c>
      <c r="E64" s="15">
        <v>340</v>
      </c>
      <c r="F64" s="15">
        <v>300</v>
      </c>
      <c r="G64" s="15">
        <v>12</v>
      </c>
      <c r="H64" s="15">
        <v>21.5</v>
      </c>
      <c r="I64" s="16">
        <v>27</v>
      </c>
      <c r="J64" s="32">
        <v>170.9</v>
      </c>
      <c r="K64" s="15">
        <v>297</v>
      </c>
      <c r="L64" s="15">
        <v>243</v>
      </c>
      <c r="M64" s="15" t="s">
        <v>134</v>
      </c>
      <c r="N64" s="15">
        <v>122</v>
      </c>
      <c r="O64" s="16">
        <v>198</v>
      </c>
      <c r="P64" s="18">
        <v>1.81</v>
      </c>
      <c r="Q64" s="15">
        <v>13.49</v>
      </c>
      <c r="R64" s="44" t="s">
        <v>215</v>
      </c>
      <c r="S64" s="25">
        <v>134</v>
      </c>
      <c r="T64" s="138">
        <v>36660</v>
      </c>
      <c r="U64" s="89" t="e">
        <f>IF(AND($A64=$V$2,T64&gt;T$4),IF(SUMIF($A$13:$A63,$V$2,U$13:U63)&lt;1,1,0),0)</f>
        <v>#REF!</v>
      </c>
      <c r="V64" s="46"/>
      <c r="W64" s="45">
        <v>2156</v>
      </c>
      <c r="X64" s="15">
        <v>2408</v>
      </c>
      <c r="Y64" s="89" t="e">
        <f>IF(AND($A64=$V$2,W64&gt;X$4),IF(SUMIF($A$13:$A63,$V$2,Y$13:Y63)&lt;1,1,0),0)</f>
        <v>#REF!</v>
      </c>
      <c r="Z64" s="19">
        <v>14.65</v>
      </c>
      <c r="AA64" s="19"/>
      <c r="AB64" s="119" t="e">
        <f>#REF!*100/Z64/AQ$7</f>
        <v>#REF!</v>
      </c>
      <c r="AC64" s="122" t="str">
        <f t="shared" si="7"/>
        <v>a</v>
      </c>
      <c r="AD64" s="124" t="e">
        <f t="shared" si="1"/>
        <v>#REF!</v>
      </c>
      <c r="AE64" s="132" t="e">
        <f t="shared" si="2"/>
        <v>#REF!</v>
      </c>
      <c r="AF64" s="133" t="e">
        <f>IF(AND($A64=$AE$2,AE64&gt;AE$4),IF(SUMIF($A$13:$A63,$AE$2,AF$13:AF63)&lt;1,1,0),0)</f>
        <v>#REF!</v>
      </c>
      <c r="AG64" s="16">
        <v>56.09</v>
      </c>
      <c r="AH64" s="45">
        <v>9690</v>
      </c>
      <c r="AI64" s="89" t="e">
        <f>IF(AND($A64=$V$2,AH64&gt;AH$4),IF(SUMIF($A$13:$A63,$V$2,AI$13:AI63)&lt;1,1,0),0)</f>
        <v>#REF!</v>
      </c>
      <c r="AJ64" s="45">
        <v>646</v>
      </c>
      <c r="AK64" s="47"/>
      <c r="AL64" s="15">
        <v>985.7</v>
      </c>
      <c r="AM64" s="89" t="e">
        <f>IF(AND($A64=$V$2,AJ64&gt;AL$4),IF(SUMIF($A$13:$A63,$V$2,AM$13:AM63)&lt;1,1,0),0)</f>
        <v>#REF!</v>
      </c>
      <c r="AN64" s="17">
        <v>7.53</v>
      </c>
      <c r="AO64" s="119" t="e">
        <f>#REF!*100/AN64/AQ$7</f>
        <v>#REF!</v>
      </c>
      <c r="AP64" s="122" t="str">
        <f t="shared" si="9"/>
        <v>b</v>
      </c>
      <c r="AQ64" s="124" t="e">
        <f t="shared" si="4"/>
        <v>#REF!</v>
      </c>
      <c r="AR64" s="132" t="e">
        <f t="shared" si="5"/>
        <v>#REF!</v>
      </c>
      <c r="AS64" s="133" t="e">
        <f>IF(AND($A64=$AE$2,AR64&gt;AR$4),IF(SUMIF($A$13:$A63,$AE$2,AS$13:AS63)&lt;1,1,0),0)</f>
        <v>#REF!</v>
      </c>
    </row>
    <row r="65" spans="1:45" ht="13.5" customHeight="1">
      <c r="A65" s="88" t="str">
        <f>A$11</f>
        <v>M</v>
      </c>
      <c r="B65" s="94">
        <f t="shared" si="6"/>
        <v>52</v>
      </c>
      <c r="C65" s="13" t="s">
        <v>216</v>
      </c>
      <c r="D65" s="25">
        <v>248</v>
      </c>
      <c r="E65" s="15">
        <v>377</v>
      </c>
      <c r="F65" s="15">
        <v>309</v>
      </c>
      <c r="G65" s="15">
        <v>21</v>
      </c>
      <c r="H65" s="15">
        <v>40</v>
      </c>
      <c r="I65" s="16">
        <v>27</v>
      </c>
      <c r="J65" s="32">
        <v>315.8</v>
      </c>
      <c r="K65" s="15">
        <v>297</v>
      </c>
      <c r="L65" s="15">
        <v>243</v>
      </c>
      <c r="M65" s="15" t="s">
        <v>134</v>
      </c>
      <c r="N65" s="15">
        <v>132</v>
      </c>
      <c r="O65" s="16">
        <v>204</v>
      </c>
      <c r="P65" s="18">
        <v>1.9019999999999999</v>
      </c>
      <c r="Q65" s="18">
        <v>7.67</v>
      </c>
      <c r="R65" s="44" t="s">
        <v>216</v>
      </c>
      <c r="S65" s="25">
        <v>248</v>
      </c>
      <c r="T65" s="138">
        <v>76370</v>
      </c>
      <c r="U65" s="89" t="e">
        <f>IF(AND($A65=$V$2,T65&gt;T$4),IF(SUMIF($A$13:$A64,$V$2,U$13:U64)&lt;1,1,0),0)</f>
        <v>#REF!</v>
      </c>
      <c r="V65" s="46"/>
      <c r="W65" s="45">
        <v>4052</v>
      </c>
      <c r="X65" s="15">
        <v>4718</v>
      </c>
      <c r="Y65" s="89" t="e">
        <f>IF(AND($A65=$V$2,W65&gt;X$4),IF(SUMIF($A$13:$A64,$V$2,Y$13:Y64)&lt;1,1,0),0)</f>
        <v>#REF!</v>
      </c>
      <c r="Z65" s="19">
        <v>15.55</v>
      </c>
      <c r="AA65" s="19"/>
      <c r="AB65" s="119" t="e">
        <f>#REF!*100/Z65/AQ$7</f>
        <v>#REF!</v>
      </c>
      <c r="AC65" s="122" t="str">
        <f>IF(E65/F65&lt;1.2,IF(H65&lt;40,"a","b"),IF(H65&lt;100,"b","d"))</f>
        <v>b</v>
      </c>
      <c r="AD65" s="124" t="e">
        <f t="shared" si="1"/>
        <v>#REF!</v>
      </c>
      <c r="AE65" s="132" t="e">
        <f t="shared" si="2"/>
        <v>#REF!</v>
      </c>
      <c r="AF65" s="133" t="e">
        <f>IF(AND($A65=$AE$2,AE65&gt;AE$4),IF(SUMIF($A$13:$A64,$AE$2,AF$13:AF64)&lt;1,1,0),0)</f>
        <v>#REF!</v>
      </c>
      <c r="AG65" s="16">
        <v>98.63</v>
      </c>
      <c r="AH65" s="45">
        <v>19710</v>
      </c>
      <c r="AI65" s="89" t="e">
        <f>IF(AND($A65=$V$2,AH65&gt;AH$4),IF(SUMIF($A$13:$A64,$V$2,AI$13:AI64)&lt;1,1,0),0)</f>
        <v>#REF!</v>
      </c>
      <c r="AJ65" s="45">
        <v>1276</v>
      </c>
      <c r="AK65" s="47"/>
      <c r="AL65" s="15">
        <v>1953</v>
      </c>
      <c r="AM65" s="89" t="e">
        <f>IF(AND($A65=$V$2,AJ65&gt;AL$4),IF(SUMIF($A$13:$A64,$V$2,AM$13:AM64)&lt;1,1,0),0)</f>
        <v>#REF!</v>
      </c>
      <c r="AN65" s="17">
        <v>7.9</v>
      </c>
      <c r="AO65" s="119" t="e">
        <f>#REF!*100/AN65/AQ$7</f>
        <v>#REF!</v>
      </c>
      <c r="AP65" s="122" t="str">
        <f t="shared" si="9"/>
        <v>c</v>
      </c>
      <c r="AQ65" s="129" t="e">
        <f xml:space="preserve"> (-0.0652*AO65^4+0.3825*AO65^3-0.6029*AO65^2-0.2396*AO65+1.0685)*AQ$6</f>
        <v>#REF!</v>
      </c>
      <c r="AR65" s="132" t="e">
        <f t="shared" si="5"/>
        <v>#REF!</v>
      </c>
      <c r="AS65" s="133" t="e">
        <f>IF(AND($A65=$AE$2,AR65&gt;AR$4),IF(SUMIF($A$13:$A64,$AE$2,AS$13:AS64)&lt;1,1,0),0)</f>
        <v>#REF!</v>
      </c>
    </row>
    <row r="66" spans="1:45" ht="13.5" customHeight="1">
      <c r="A66" s="88" t="str">
        <f>A$8</f>
        <v>AA</v>
      </c>
      <c r="B66" s="94">
        <f t="shared" si="6"/>
        <v>53</v>
      </c>
      <c r="C66" s="13" t="s">
        <v>217</v>
      </c>
      <c r="D66" s="25">
        <v>83.7</v>
      </c>
      <c r="E66" s="15">
        <v>339</v>
      </c>
      <c r="F66" s="15">
        <v>300</v>
      </c>
      <c r="G66" s="15">
        <v>9</v>
      </c>
      <c r="H66" s="15">
        <v>12</v>
      </c>
      <c r="I66" s="16">
        <v>27</v>
      </c>
      <c r="J66" s="32">
        <v>106.6</v>
      </c>
      <c r="K66" s="15">
        <v>315</v>
      </c>
      <c r="L66" s="15">
        <v>261</v>
      </c>
      <c r="M66" s="15" t="s">
        <v>134</v>
      </c>
      <c r="N66" s="15">
        <v>118</v>
      </c>
      <c r="O66" s="16">
        <v>198</v>
      </c>
      <c r="P66" s="18">
        <v>1.8140000000000001</v>
      </c>
      <c r="Q66" s="15">
        <v>21.67</v>
      </c>
      <c r="R66" s="44" t="s">
        <v>218</v>
      </c>
      <c r="S66" s="25">
        <v>83.7</v>
      </c>
      <c r="T66" s="138">
        <v>23040</v>
      </c>
      <c r="U66" s="89" t="e">
        <f>IF(AND($A66=$V$2,T66&gt;T$4),IF(SUMIF($A$13:$A65,$V$2,U$13:U65)&lt;1,1,0),0)</f>
        <v>#REF!</v>
      </c>
      <c r="V66" s="46"/>
      <c r="W66" s="45">
        <v>1359</v>
      </c>
      <c r="X66" s="15">
        <v>1495</v>
      </c>
      <c r="Y66" s="89" t="e">
        <f>IF(AND($A66=$V$2,W66&gt;X$4),IF(SUMIF($A$13:$A65,$V$2,Y$13:Y65)&lt;1,1,0),0)</f>
        <v>#REF!</v>
      </c>
      <c r="Z66" s="19">
        <v>14.7</v>
      </c>
      <c r="AA66" s="19"/>
      <c r="AB66" s="119" t="e">
        <f>#REF!*100/Z66/AQ$7</f>
        <v>#REF!</v>
      </c>
      <c r="AC66" s="122" t="str">
        <f t="shared" si="7"/>
        <v>a</v>
      </c>
      <c r="AD66" s="124" t="e">
        <f t="shared" si="1"/>
        <v>#REF!</v>
      </c>
      <c r="AE66" s="132" t="e">
        <f t="shared" si="2"/>
        <v>#REF!</v>
      </c>
      <c r="AF66" s="133" t="e">
        <f>IF(AND($A66=$AE$2,AE66&gt;AE$4),IF(SUMIF($A$13:$A65,$AE$2,AF$13:AF65)&lt;1,1,0),0)</f>
        <v>#REF!</v>
      </c>
      <c r="AG66" s="16">
        <v>42.17</v>
      </c>
      <c r="AH66" s="45">
        <v>5410</v>
      </c>
      <c r="AI66" s="89" t="e">
        <f>IF(AND($A66=$V$2,AH66&gt;AH$4),IF(SUMIF($A$13:$A65,$V$2,AI$13:AI65)&lt;1,1,0),0)</f>
        <v>#REF!</v>
      </c>
      <c r="AJ66" s="45">
        <v>360.7</v>
      </c>
      <c r="AK66" s="47"/>
      <c r="AL66" s="48">
        <v>553</v>
      </c>
      <c r="AM66" s="89" t="e">
        <f>IF(AND($A66=$V$2,AJ66&gt;AL$4),IF(SUMIF($A$13:$A65,$V$2,AM$13:AM65)&lt;1,1,0),0)</f>
        <v>#REF!</v>
      </c>
      <c r="AN66" s="17">
        <v>7.12</v>
      </c>
      <c r="AO66" s="119" t="e">
        <f>#REF!*100/AN66/AQ$7</f>
        <v>#REF!</v>
      </c>
      <c r="AP66" s="122" t="str">
        <f t="shared" si="9"/>
        <v>b</v>
      </c>
      <c r="AQ66" s="124" t="e">
        <f t="shared" si="4"/>
        <v>#REF!</v>
      </c>
      <c r="AR66" s="132" t="e">
        <f t="shared" si="5"/>
        <v>#REF!</v>
      </c>
      <c r="AS66" s="133" t="e">
        <f>IF(AND($A66=$AE$2,AR66&gt;AR$4),IF(SUMIF($A$13:$A65,$AE$2,AS$13:AS65)&lt;1,1,0),0)</f>
        <v>#REF!</v>
      </c>
    </row>
    <row r="67" spans="1:45" ht="13.5" customHeight="1">
      <c r="A67" s="88" t="str">
        <f>A$9</f>
        <v>A</v>
      </c>
      <c r="B67" s="94">
        <f t="shared" si="6"/>
        <v>54</v>
      </c>
      <c r="C67" s="13" t="s">
        <v>219</v>
      </c>
      <c r="D67" s="25">
        <v>112</v>
      </c>
      <c r="E67" s="15">
        <v>350</v>
      </c>
      <c r="F67" s="15">
        <v>300</v>
      </c>
      <c r="G67" s="15">
        <v>10</v>
      </c>
      <c r="H67" s="15">
        <v>17.5</v>
      </c>
      <c r="I67" s="16">
        <v>27</v>
      </c>
      <c r="J67" s="32">
        <v>142.80000000000001</v>
      </c>
      <c r="K67" s="15">
        <v>315</v>
      </c>
      <c r="L67" s="15">
        <v>261</v>
      </c>
      <c r="M67" s="15" t="s">
        <v>134</v>
      </c>
      <c r="N67" s="15">
        <v>120</v>
      </c>
      <c r="O67" s="16">
        <v>198</v>
      </c>
      <c r="P67" s="18">
        <v>1.8340000000000001</v>
      </c>
      <c r="Q67" s="15">
        <v>16.36</v>
      </c>
      <c r="R67" s="44" t="s">
        <v>219</v>
      </c>
      <c r="S67" s="25">
        <v>112</v>
      </c>
      <c r="T67" s="138">
        <v>33090</v>
      </c>
      <c r="U67" s="89" t="e">
        <f>IF(AND($A67=$V$2,T67&gt;T$4),IF(SUMIF($A$13:$A66,$V$2,U$13:U66)&lt;1,1,0),0)</f>
        <v>#REF!</v>
      </c>
      <c r="V67" s="46"/>
      <c r="W67" s="45">
        <v>1891</v>
      </c>
      <c r="X67" s="15">
        <v>2088</v>
      </c>
      <c r="Y67" s="89" t="e">
        <f>IF(AND($A67=$V$2,W67&gt;X$4),IF(SUMIF($A$13:$A66,$V$2,Y$13:Y66)&lt;1,1,0),0)</f>
        <v>#REF!</v>
      </c>
      <c r="Z67" s="19">
        <v>15.22</v>
      </c>
      <c r="AA67" s="19"/>
      <c r="AB67" s="119" t="e">
        <f>#REF!*100/Z67/AQ$7</f>
        <v>#REF!</v>
      </c>
      <c r="AC67" s="122" t="str">
        <f t="shared" si="7"/>
        <v>a</v>
      </c>
      <c r="AD67" s="124" t="e">
        <f t="shared" si="1"/>
        <v>#REF!</v>
      </c>
      <c r="AE67" s="132" t="e">
        <f t="shared" si="2"/>
        <v>#REF!</v>
      </c>
      <c r="AF67" s="133" t="e">
        <f>IF(AND($A67=$AE$2,AE67&gt;AE$4),IF(SUMIF($A$13:$A66,$AE$2,AF$13:AF66)&lt;1,1,0),0)</f>
        <v>#REF!</v>
      </c>
      <c r="AG67" s="16">
        <v>48.96</v>
      </c>
      <c r="AH67" s="45">
        <v>7887</v>
      </c>
      <c r="AI67" s="89" t="e">
        <f>IF(AND($A67=$V$2,AH67&gt;AH$4),IF(SUMIF($A$13:$A66,$V$2,AI$13:AI66)&lt;1,1,0),0)</f>
        <v>#REF!</v>
      </c>
      <c r="AJ67" s="45">
        <v>525.79999999999995</v>
      </c>
      <c r="AK67" s="47"/>
      <c r="AL67" s="15">
        <v>802.3</v>
      </c>
      <c r="AM67" s="89" t="e">
        <f>IF(AND($A67=$V$2,AJ67&gt;AL$4),IF(SUMIF($A$13:$A66,$V$2,AM$13:AM66)&lt;1,1,0),0)</f>
        <v>#REF!</v>
      </c>
      <c r="AN67" s="17">
        <v>7.43</v>
      </c>
      <c r="AO67" s="119" t="e">
        <f>#REF!*100/AN67/AQ$7</f>
        <v>#REF!</v>
      </c>
      <c r="AP67" s="122" t="str">
        <f t="shared" si="9"/>
        <v>b</v>
      </c>
      <c r="AQ67" s="124" t="e">
        <f t="shared" si="4"/>
        <v>#REF!</v>
      </c>
      <c r="AR67" s="132" t="e">
        <f t="shared" si="5"/>
        <v>#REF!</v>
      </c>
      <c r="AS67" s="133" t="e">
        <f>IF(AND($A67=$AE$2,AR67&gt;AR$4),IF(SUMIF($A$13:$A66,$AE$2,AS$13:AS66)&lt;1,1,0),0)</f>
        <v>#REF!</v>
      </c>
    </row>
    <row r="68" spans="1:45" ht="13.5" customHeight="1">
      <c r="A68" s="88" t="str">
        <f>A$10</f>
        <v>B</v>
      </c>
      <c r="B68" s="94">
        <f t="shared" si="6"/>
        <v>55</v>
      </c>
      <c r="C68" s="13" t="s">
        <v>220</v>
      </c>
      <c r="D68" s="25">
        <v>142</v>
      </c>
      <c r="E68" s="15">
        <v>360</v>
      </c>
      <c r="F68" s="15">
        <v>300</v>
      </c>
      <c r="G68" s="15">
        <v>12.5</v>
      </c>
      <c r="H68" s="15">
        <v>22.5</v>
      </c>
      <c r="I68" s="16">
        <v>27</v>
      </c>
      <c r="J68" s="32">
        <v>180.6</v>
      </c>
      <c r="K68" s="15">
        <v>315</v>
      </c>
      <c r="L68" s="15">
        <v>261</v>
      </c>
      <c r="M68" s="15" t="s">
        <v>134</v>
      </c>
      <c r="N68" s="15">
        <v>122</v>
      </c>
      <c r="O68" s="16">
        <v>198</v>
      </c>
      <c r="P68" s="18">
        <v>1.849</v>
      </c>
      <c r="Q68" s="15">
        <v>13.04</v>
      </c>
      <c r="R68" s="44" t="s">
        <v>220</v>
      </c>
      <c r="S68" s="25">
        <v>142</v>
      </c>
      <c r="T68" s="138">
        <v>43190</v>
      </c>
      <c r="U68" s="89" t="e">
        <f>IF(AND($A68=$V$2,T68&gt;T$4),IF(SUMIF($A$13:$A67,$V$2,U$13:U67)&lt;1,1,0),0)</f>
        <v>#REF!</v>
      </c>
      <c r="V68" s="46"/>
      <c r="W68" s="45">
        <v>2400</v>
      </c>
      <c r="X68" s="15">
        <v>2683</v>
      </c>
      <c r="Y68" s="89" t="e">
        <f>IF(AND($A68=$V$2,W68&gt;X$4),IF(SUMIF($A$13:$A67,$V$2,Y$13:Y67)&lt;1,1,0),0)</f>
        <v>#REF!</v>
      </c>
      <c r="Z68" s="19">
        <v>15.46</v>
      </c>
      <c r="AA68" s="19"/>
      <c r="AB68" s="119" t="e">
        <f>#REF!*100/Z68/AQ$7</f>
        <v>#REF!</v>
      </c>
      <c r="AC68" s="122" t="str">
        <f>IF(E68/F68&lt;1.2,IF(H68&lt;40,"a","b"),IF(H68&lt;100,"b","d"))</f>
        <v>b</v>
      </c>
      <c r="AD68" s="124" t="e">
        <f t="shared" ref="AD68:AD131" si="10">(-0.0883*AB68^4+0.5536*AB68^3-1.0404*AB68^2+0.1792*AB68+0.9938)*AQ$6</f>
        <v>#REF!</v>
      </c>
      <c r="AE68" s="132" t="e">
        <f t="shared" si="2"/>
        <v>#REF!</v>
      </c>
      <c r="AF68" s="133" t="e">
        <f>IF(AND($A68=$AE$2,AE68&gt;AE$4),IF(SUMIF($A$13:$A67,$AE$2,AF$13:AF67)&lt;1,1,0),0)</f>
        <v>#REF!</v>
      </c>
      <c r="AG68" s="17">
        <v>60.6</v>
      </c>
      <c r="AH68" s="45">
        <v>10140</v>
      </c>
      <c r="AI68" s="89" t="e">
        <f>IF(AND($A68=$V$2,AH68&gt;AH$4),IF(SUMIF($A$13:$A67,$V$2,AI$13:AI67)&lt;1,1,0),0)</f>
        <v>#REF!</v>
      </c>
      <c r="AJ68" s="45">
        <v>676.1</v>
      </c>
      <c r="AK68" s="47"/>
      <c r="AL68" s="15">
        <v>1032</v>
      </c>
      <c r="AM68" s="89" t="e">
        <f>IF(AND($A68=$V$2,AJ68&gt;AL$4),IF(SUMIF($A$13:$A67,$V$2,AM$13:AM67)&lt;1,1,0),0)</f>
        <v>#REF!</v>
      </c>
      <c r="AN68" s="17">
        <v>7.49</v>
      </c>
      <c r="AO68" s="119" t="e">
        <f>#REF!*100/AN68/AQ$7</f>
        <v>#REF!</v>
      </c>
      <c r="AP68" s="122" t="str">
        <f t="shared" si="9"/>
        <v>c</v>
      </c>
      <c r="AQ68" s="129" t="e">
        <f xml:space="preserve"> (-0.0652*AO68^4+0.3825*AO68^3-0.6029*AO68^2-0.2396*AO68+1.0685)*AQ$6</f>
        <v>#REF!</v>
      </c>
      <c r="AR68" s="132" t="e">
        <f t="shared" si="5"/>
        <v>#REF!</v>
      </c>
      <c r="AS68" s="133" t="e">
        <f>IF(AND($A68=$AE$2,AR68&gt;AR$4),IF(SUMIF($A$13:$A67,$AE$2,AS$13:AS67)&lt;1,1,0),0)</f>
        <v>#REF!</v>
      </c>
    </row>
    <row r="69" spans="1:45" ht="13.5" customHeight="1">
      <c r="A69" s="88" t="str">
        <f>A$11</f>
        <v>M</v>
      </c>
      <c r="B69" s="94">
        <f t="shared" si="6"/>
        <v>56</v>
      </c>
      <c r="C69" s="13" t="s">
        <v>221</v>
      </c>
      <c r="D69" s="25">
        <v>250</v>
      </c>
      <c r="E69" s="15">
        <v>395</v>
      </c>
      <c r="F69" s="15">
        <v>308</v>
      </c>
      <c r="G69" s="15">
        <v>21</v>
      </c>
      <c r="H69" s="15">
        <v>40</v>
      </c>
      <c r="I69" s="16">
        <v>27</v>
      </c>
      <c r="J69" s="32">
        <v>318.8</v>
      </c>
      <c r="K69" s="15">
        <v>315</v>
      </c>
      <c r="L69" s="15">
        <v>261</v>
      </c>
      <c r="M69" s="15" t="s">
        <v>134</v>
      </c>
      <c r="N69" s="15">
        <v>132</v>
      </c>
      <c r="O69" s="16">
        <v>204</v>
      </c>
      <c r="P69" s="18">
        <v>1.9339999999999999</v>
      </c>
      <c r="Q69" s="18">
        <v>7.73</v>
      </c>
      <c r="R69" s="44" t="s">
        <v>221</v>
      </c>
      <c r="S69" s="25">
        <v>250</v>
      </c>
      <c r="T69" s="138">
        <v>84870</v>
      </c>
      <c r="U69" s="89" t="e">
        <f>IF(AND($A69=$V$2,T69&gt;T$4),IF(SUMIF($A$13:$A68,$V$2,U$13:U68)&lt;1,1,0),0)</f>
        <v>#REF!</v>
      </c>
      <c r="V69" s="46"/>
      <c r="W69" s="45">
        <v>4297</v>
      </c>
      <c r="X69" s="15">
        <v>4989</v>
      </c>
      <c r="Y69" s="89" t="e">
        <f>IF(AND($A69=$V$2,W69&gt;X$4),IF(SUMIF($A$13:$A68,$V$2,Y$13:Y68)&lt;1,1,0),0)</f>
        <v>#REF!</v>
      </c>
      <c r="Z69" s="19">
        <v>16.32</v>
      </c>
      <c r="AA69" s="19"/>
      <c r="AB69" s="119" t="e">
        <f>#REF!*100/Z69/AQ$7</f>
        <v>#REF!</v>
      </c>
      <c r="AC69" s="122" t="str">
        <f t="shared" ref="AC69:AC132" si="11">IF(E69/F69&lt;1.2,IF(H69&lt;40,"a","b"),IF(H69&lt;100,"b","d"))</f>
        <v>b</v>
      </c>
      <c r="AD69" s="124" t="e">
        <f t="shared" si="10"/>
        <v>#REF!</v>
      </c>
      <c r="AE69" s="132" t="e">
        <f t="shared" si="2"/>
        <v>#REF!</v>
      </c>
      <c r="AF69" s="133" t="e">
        <f>IF(AND($A69=$AE$2,AE69&gt;AE$4),IF(SUMIF($A$13:$A68,$AE$2,AF$13:AF68)&lt;1,1,0),0)</f>
        <v>#REF!</v>
      </c>
      <c r="AG69" s="16">
        <v>102.4</v>
      </c>
      <c r="AH69" s="45">
        <v>19520</v>
      </c>
      <c r="AI69" s="89" t="e">
        <f>IF(AND($A69=$V$2,AH69&gt;AH$4),IF(SUMIF($A$13:$A68,$V$2,AI$13:AI68)&lt;1,1,0),0)</f>
        <v>#REF!</v>
      </c>
      <c r="AJ69" s="45">
        <v>1268</v>
      </c>
      <c r="AK69" s="47"/>
      <c r="AL69" s="15">
        <v>1942</v>
      </c>
      <c r="AM69" s="89" t="e">
        <f>IF(AND($A69=$V$2,AJ69&gt;AL$4),IF(SUMIF($A$13:$A68,$V$2,AM$13:AM68)&lt;1,1,0),0)</f>
        <v>#REF!</v>
      </c>
      <c r="AN69" s="17">
        <v>7.83</v>
      </c>
      <c r="AO69" s="119" t="e">
        <f>#REF!*100/AN69/AQ$7</f>
        <v>#REF!</v>
      </c>
      <c r="AP69" s="122" t="str">
        <f t="shared" si="9"/>
        <v>c</v>
      </c>
      <c r="AQ69" s="129" t="e">
        <f t="shared" ref="AQ69:AQ132" si="12" xml:space="preserve"> (-0.0652*AO69^4+0.3825*AO69^3-0.6029*AO69^2-0.2396*AO69+1.0685)*AQ$6</f>
        <v>#REF!</v>
      </c>
      <c r="AR69" s="132" t="e">
        <f t="shared" si="5"/>
        <v>#REF!</v>
      </c>
      <c r="AS69" s="133" t="e">
        <f>IF(AND($A69=$AE$2,AR69&gt;AR$4),IF(SUMIF($A$13:$A68,$AE$2,AS$13:AS68)&lt;1,1,0),0)</f>
        <v>#REF!</v>
      </c>
    </row>
    <row r="70" spans="1:45" ht="13.5" customHeight="1">
      <c r="A70" s="88" t="str">
        <f>A$8</f>
        <v>AA</v>
      </c>
      <c r="B70" s="94">
        <f t="shared" si="6"/>
        <v>57</v>
      </c>
      <c r="C70" s="13" t="s">
        <v>222</v>
      </c>
      <c r="D70" s="25">
        <v>92.4</v>
      </c>
      <c r="E70" s="15">
        <v>378</v>
      </c>
      <c r="F70" s="15">
        <v>300</v>
      </c>
      <c r="G70" s="15">
        <v>9.5</v>
      </c>
      <c r="H70" s="15">
        <v>13</v>
      </c>
      <c r="I70" s="16">
        <v>27</v>
      </c>
      <c r="J70" s="32">
        <v>117.7</v>
      </c>
      <c r="K70" s="15">
        <v>352</v>
      </c>
      <c r="L70" s="15">
        <v>298</v>
      </c>
      <c r="M70" s="15" t="s">
        <v>134</v>
      </c>
      <c r="N70" s="15">
        <v>118</v>
      </c>
      <c r="O70" s="16">
        <v>198</v>
      </c>
      <c r="P70" s="18">
        <v>1.891</v>
      </c>
      <c r="Q70" s="15">
        <v>20.46</v>
      </c>
      <c r="R70" s="44" t="s">
        <v>223</v>
      </c>
      <c r="S70" s="25">
        <v>92.4</v>
      </c>
      <c r="T70" s="138">
        <v>31250</v>
      </c>
      <c r="U70" s="89" t="e">
        <f>IF(AND($A70=$V$2,T70&gt;T$4),IF(SUMIF($A$13:$A69,$V$2,U$13:U69)&lt;1,1,0),0)</f>
        <v>#REF!</v>
      </c>
      <c r="V70" s="46"/>
      <c r="W70" s="45">
        <v>1654</v>
      </c>
      <c r="X70" s="15">
        <v>1824</v>
      </c>
      <c r="Y70" s="89" t="e">
        <f>IF(AND($A70=$V$2,W70&gt;X$4),IF(SUMIF($A$13:$A69,$V$2,Y$13:Y69)&lt;1,1,0),0)</f>
        <v>#REF!</v>
      </c>
      <c r="Z70" s="19">
        <v>16.3</v>
      </c>
      <c r="AA70" s="19"/>
      <c r="AB70" s="119" t="e">
        <f>#REF!*100/Z70/AQ$7</f>
        <v>#REF!</v>
      </c>
      <c r="AC70" s="122" t="str">
        <f t="shared" si="11"/>
        <v>b</v>
      </c>
      <c r="AD70" s="124" t="e">
        <f t="shared" si="10"/>
        <v>#REF!</v>
      </c>
      <c r="AE70" s="132" t="e">
        <f t="shared" si="2"/>
        <v>#REF!</v>
      </c>
      <c r="AF70" s="133" t="e">
        <f>IF(AND($A70=$AE$2,AE70&gt;AE$4),IF(SUMIF($A$13:$A69,$AE$2,AF$13:AF69)&lt;1,1,0),0)</f>
        <v>#REF!</v>
      </c>
      <c r="AG70" s="16">
        <v>47.95</v>
      </c>
      <c r="AH70" s="45">
        <v>5861</v>
      </c>
      <c r="AI70" s="89" t="e">
        <f>IF(AND($A70=$V$2,AH70&gt;AH$4),IF(SUMIF($A$13:$A69,$V$2,AI$13:AI69)&lt;1,1,0),0)</f>
        <v>#REF!</v>
      </c>
      <c r="AJ70" s="45">
        <v>390.8</v>
      </c>
      <c r="AK70" s="47"/>
      <c r="AL70" s="15">
        <v>599.70000000000005</v>
      </c>
      <c r="AM70" s="89" t="e">
        <f>IF(AND($A70=$V$2,AJ70&gt;AL$4),IF(SUMIF($A$13:$A69,$V$2,AM$13:AM69)&lt;1,1,0),0)</f>
        <v>#REF!</v>
      </c>
      <c r="AN70" s="17">
        <v>7.06</v>
      </c>
      <c r="AO70" s="119" t="e">
        <f>#REF!*100/AN70/AQ$7</f>
        <v>#REF!</v>
      </c>
      <c r="AP70" s="122" t="str">
        <f t="shared" si="9"/>
        <v>c</v>
      </c>
      <c r="AQ70" s="129" t="e">
        <f t="shared" si="12"/>
        <v>#REF!</v>
      </c>
      <c r="AR70" s="132" t="e">
        <f t="shared" si="5"/>
        <v>#REF!</v>
      </c>
      <c r="AS70" s="133" t="e">
        <f>IF(AND($A70=$AE$2,AR70&gt;AR$4),IF(SUMIF($A$13:$A69,$AE$2,AS$13:AS69)&lt;1,1,0),0)</f>
        <v>#REF!</v>
      </c>
    </row>
    <row r="71" spans="1:45" ht="13.5" customHeight="1">
      <c r="A71" s="88" t="str">
        <f>A$9</f>
        <v>A</v>
      </c>
      <c r="B71" s="94">
        <f t="shared" si="6"/>
        <v>58</v>
      </c>
      <c r="C71" s="13" t="s">
        <v>224</v>
      </c>
      <c r="D71" s="25">
        <v>125</v>
      </c>
      <c r="E71" s="15">
        <v>390</v>
      </c>
      <c r="F71" s="15">
        <v>300</v>
      </c>
      <c r="G71" s="15">
        <v>11</v>
      </c>
      <c r="H71" s="15">
        <v>19</v>
      </c>
      <c r="I71" s="16">
        <v>27</v>
      </c>
      <c r="J71" s="32">
        <v>159</v>
      </c>
      <c r="K71" s="15">
        <v>352</v>
      </c>
      <c r="L71" s="15">
        <v>298</v>
      </c>
      <c r="M71" s="15" t="s">
        <v>134</v>
      </c>
      <c r="N71" s="15">
        <v>120</v>
      </c>
      <c r="O71" s="16">
        <v>198</v>
      </c>
      <c r="P71" s="18">
        <v>1.9119999999999999</v>
      </c>
      <c r="Q71" s="15">
        <v>15.32</v>
      </c>
      <c r="R71" s="44" t="s">
        <v>224</v>
      </c>
      <c r="S71" s="25">
        <v>125</v>
      </c>
      <c r="T71" s="138">
        <v>45070</v>
      </c>
      <c r="U71" s="89" t="e">
        <f>IF(AND($A71=$V$2,T71&gt;T$4),IF(SUMIF($A$13:$A70,$V$2,U$13:U70)&lt;1,1,0),0)</f>
        <v>#REF!</v>
      </c>
      <c r="V71" s="46"/>
      <c r="W71" s="45">
        <v>2311</v>
      </c>
      <c r="X71" s="15">
        <v>2562</v>
      </c>
      <c r="Y71" s="89" t="e">
        <f>IF(AND($A71=$V$2,W71&gt;X$4),IF(SUMIF($A$13:$A70,$V$2,Y$13:Y70)&lt;1,1,0),0)</f>
        <v>#REF!</v>
      </c>
      <c r="Z71" s="19">
        <v>16.84</v>
      </c>
      <c r="AA71" s="19"/>
      <c r="AB71" s="119" t="e">
        <f>#REF!*100/Z71/AQ$7</f>
        <v>#REF!</v>
      </c>
      <c r="AC71" s="122" t="str">
        <f t="shared" si="11"/>
        <v>b</v>
      </c>
      <c r="AD71" s="124" t="e">
        <f t="shared" si="10"/>
        <v>#REF!</v>
      </c>
      <c r="AE71" s="132" t="e">
        <f t="shared" si="2"/>
        <v>#REF!</v>
      </c>
      <c r="AF71" s="133" t="e">
        <f>IF(AND($A71=$AE$2,AE71&gt;AE$4),IF(SUMIF($A$13:$A70,$AE$2,AF$13:AF70)&lt;1,1,0),0)</f>
        <v>#REF!</v>
      </c>
      <c r="AG71" s="16">
        <v>57.33</v>
      </c>
      <c r="AH71" s="45">
        <v>8564</v>
      </c>
      <c r="AI71" s="89" t="e">
        <f>IF(AND($A71=$V$2,AH71&gt;AH$4),IF(SUMIF($A$13:$A70,$V$2,AI$13:AI70)&lt;1,1,0),0)</f>
        <v>#REF!</v>
      </c>
      <c r="AJ71" s="45">
        <v>570.9</v>
      </c>
      <c r="AK71" s="47"/>
      <c r="AL71" s="15">
        <v>872.9</v>
      </c>
      <c r="AM71" s="89" t="e">
        <f>IF(AND($A71=$V$2,AJ71&gt;AL$4),IF(SUMIF($A$13:$A70,$V$2,AM$13:AM70)&lt;1,1,0),0)</f>
        <v>#REF!</v>
      </c>
      <c r="AN71" s="17">
        <v>7.34</v>
      </c>
      <c r="AO71" s="119" t="e">
        <f>#REF!*100/AN71/AQ$7</f>
        <v>#REF!</v>
      </c>
      <c r="AP71" s="122" t="str">
        <f t="shared" si="9"/>
        <v>c</v>
      </c>
      <c r="AQ71" s="129" t="e">
        <f t="shared" si="12"/>
        <v>#REF!</v>
      </c>
      <c r="AR71" s="132" t="e">
        <f t="shared" si="5"/>
        <v>#REF!</v>
      </c>
      <c r="AS71" s="133" t="e">
        <f>IF(AND($A71=$AE$2,AR71&gt;AR$4),IF(SUMIF($A$13:$A70,$AE$2,AS$13:AS70)&lt;1,1,0),0)</f>
        <v>#REF!</v>
      </c>
    </row>
    <row r="72" spans="1:45" ht="13.5" customHeight="1">
      <c r="A72" s="88" t="str">
        <f>A$10</f>
        <v>B</v>
      </c>
      <c r="B72" s="94">
        <f t="shared" si="6"/>
        <v>59</v>
      </c>
      <c r="C72" s="13" t="s">
        <v>225</v>
      </c>
      <c r="D72" s="25">
        <v>155</v>
      </c>
      <c r="E72" s="15">
        <v>400</v>
      </c>
      <c r="F72" s="15">
        <v>300</v>
      </c>
      <c r="G72" s="15">
        <v>13.5</v>
      </c>
      <c r="H72" s="15">
        <v>24</v>
      </c>
      <c r="I72" s="16">
        <v>27</v>
      </c>
      <c r="J72" s="32">
        <v>197.8</v>
      </c>
      <c r="K72" s="15">
        <v>352</v>
      </c>
      <c r="L72" s="15">
        <v>298</v>
      </c>
      <c r="M72" s="15" t="s">
        <v>134</v>
      </c>
      <c r="N72" s="15">
        <v>124</v>
      </c>
      <c r="O72" s="16">
        <v>198</v>
      </c>
      <c r="P72" s="18">
        <v>1.927</v>
      </c>
      <c r="Q72" s="15">
        <v>12.41</v>
      </c>
      <c r="R72" s="44" t="s">
        <v>225</v>
      </c>
      <c r="S72" s="25">
        <v>155</v>
      </c>
      <c r="T72" s="138">
        <v>57680</v>
      </c>
      <c r="U72" s="89" t="e">
        <f>IF(AND($A72=$V$2,T72&gt;T$4),IF(SUMIF($A$13:$A71,$V$2,U$13:U71)&lt;1,1,0),0)</f>
        <v>#REF!</v>
      </c>
      <c r="V72" s="46"/>
      <c r="W72" s="45">
        <v>2884</v>
      </c>
      <c r="X72" s="15">
        <v>3232</v>
      </c>
      <c r="Y72" s="89" t="e">
        <f>IF(AND($A72=$V$2,W72&gt;X$4),IF(SUMIF($A$13:$A71,$V$2,Y$13:Y71)&lt;1,1,0),0)</f>
        <v>#REF!</v>
      </c>
      <c r="Z72" s="19">
        <v>17.079999999999998</v>
      </c>
      <c r="AA72" s="19"/>
      <c r="AB72" s="119" t="e">
        <f>#REF!*100/Z72/AQ$7</f>
        <v>#REF!</v>
      </c>
      <c r="AC72" s="122" t="str">
        <f t="shared" si="11"/>
        <v>b</v>
      </c>
      <c r="AD72" s="124" t="e">
        <f t="shared" si="10"/>
        <v>#REF!</v>
      </c>
      <c r="AE72" s="132" t="e">
        <f t="shared" si="2"/>
        <v>#REF!</v>
      </c>
      <c r="AF72" s="133" t="e">
        <f>IF(AND($A72=$AE$2,AE72&gt;AE$4),IF(SUMIF($A$13:$A71,$AE$2,AF$13:AF71)&lt;1,1,0),0)</f>
        <v>#REF!</v>
      </c>
      <c r="AG72" s="16">
        <v>69.98</v>
      </c>
      <c r="AH72" s="45">
        <v>10820</v>
      </c>
      <c r="AI72" s="89" t="e">
        <f>IF(AND($A72=$V$2,AH72&gt;AH$4),IF(SUMIF($A$13:$A71,$V$2,AI$13:AI71)&lt;1,1,0),0)</f>
        <v>#REF!</v>
      </c>
      <c r="AJ72" s="45">
        <v>721.3</v>
      </c>
      <c r="AK72" s="47"/>
      <c r="AL72" s="15">
        <v>1104</v>
      </c>
      <c r="AM72" s="89" t="e">
        <f>IF(AND($A72=$V$2,AJ72&gt;AL$4),IF(SUMIF($A$13:$A71,$V$2,AM$13:AM71)&lt;1,1,0),0)</f>
        <v>#REF!</v>
      </c>
      <c r="AN72" s="17">
        <v>7.4</v>
      </c>
      <c r="AO72" s="119" t="e">
        <f>#REF!*100/AN72/AQ$7</f>
        <v>#REF!</v>
      </c>
      <c r="AP72" s="122" t="str">
        <f t="shared" si="9"/>
        <v>c</v>
      </c>
      <c r="AQ72" s="129" t="e">
        <f t="shared" si="12"/>
        <v>#REF!</v>
      </c>
      <c r="AR72" s="132" t="e">
        <f t="shared" si="5"/>
        <v>#REF!</v>
      </c>
      <c r="AS72" s="133" t="e">
        <f>IF(AND($A72=$AE$2,AR72&gt;AR$4),IF(SUMIF($A$13:$A71,$AE$2,AS$13:AS71)&lt;1,1,0),0)</f>
        <v>#REF!</v>
      </c>
    </row>
    <row r="73" spans="1:45" ht="13.5" customHeight="1">
      <c r="A73" s="88" t="str">
        <f>A$11</f>
        <v>M</v>
      </c>
      <c r="B73" s="94">
        <f t="shared" si="6"/>
        <v>60</v>
      </c>
      <c r="C73" s="13" t="s">
        <v>226</v>
      </c>
      <c r="D73" s="25">
        <v>256</v>
      </c>
      <c r="E73" s="15">
        <v>432</v>
      </c>
      <c r="F73" s="15">
        <v>307</v>
      </c>
      <c r="G73" s="15">
        <v>21</v>
      </c>
      <c r="H73" s="15">
        <v>40</v>
      </c>
      <c r="I73" s="16">
        <v>27</v>
      </c>
      <c r="J73" s="32">
        <v>325.8</v>
      </c>
      <c r="K73" s="15">
        <v>352</v>
      </c>
      <c r="L73" s="15">
        <v>298</v>
      </c>
      <c r="M73" s="15" t="s">
        <v>134</v>
      </c>
      <c r="N73" s="15">
        <v>132</v>
      </c>
      <c r="O73" s="16">
        <v>202</v>
      </c>
      <c r="P73" s="18">
        <v>2.004</v>
      </c>
      <c r="Q73" s="15">
        <v>7.835</v>
      </c>
      <c r="R73" s="44" t="s">
        <v>226</v>
      </c>
      <c r="S73" s="25">
        <v>256</v>
      </c>
      <c r="T73" s="138">
        <v>104100</v>
      </c>
      <c r="U73" s="89" t="e">
        <f>IF(AND($A73=$V$2,T73&gt;T$4),IF(SUMIF($A$13:$A72,$V$2,U$13:U72)&lt;1,1,0),0)</f>
        <v>#REF!</v>
      </c>
      <c r="V73" s="46"/>
      <c r="W73" s="45">
        <v>4820</v>
      </c>
      <c r="X73" s="15">
        <v>5571</v>
      </c>
      <c r="Y73" s="89" t="e">
        <f>IF(AND($A73=$V$2,W73&gt;X$4),IF(SUMIF($A$13:$A72,$V$2,Y$13:Y72)&lt;1,1,0),0)</f>
        <v>#REF!</v>
      </c>
      <c r="Z73" s="19">
        <v>17.88</v>
      </c>
      <c r="AA73" s="19"/>
      <c r="AB73" s="119" t="e">
        <f>#REF!*100/Z73/AQ$7</f>
        <v>#REF!</v>
      </c>
      <c r="AC73" s="122" t="str">
        <f t="shared" si="11"/>
        <v>b</v>
      </c>
      <c r="AD73" s="124" t="e">
        <f t="shared" si="10"/>
        <v>#REF!</v>
      </c>
      <c r="AE73" s="132" t="e">
        <f t="shared" si="2"/>
        <v>#REF!</v>
      </c>
      <c r="AF73" s="133" t="e">
        <f>IF(AND($A73=$AE$2,AE73&gt;AE$4),IF(SUMIF($A$13:$A72,$AE$2,AF$13:AF72)&lt;1,1,0),0)</f>
        <v>#REF!</v>
      </c>
      <c r="AG73" s="16">
        <v>110.2</v>
      </c>
      <c r="AH73" s="45">
        <v>19340</v>
      </c>
      <c r="AI73" s="89" t="e">
        <f>IF(AND($A73=$V$2,AH73&gt;AH$4),IF(SUMIF($A$13:$A72,$V$2,AI$13:AI72)&lt;1,1,0),0)</f>
        <v>#REF!</v>
      </c>
      <c r="AJ73" s="45">
        <v>1260</v>
      </c>
      <c r="AK73" s="47"/>
      <c r="AL73" s="15">
        <v>1934</v>
      </c>
      <c r="AM73" s="89" t="e">
        <f>IF(AND($A73=$V$2,AJ73&gt;AL$4),IF(SUMIF($A$13:$A72,$V$2,AM$13:AM72)&lt;1,1,0),0)</f>
        <v>#REF!</v>
      </c>
      <c r="AN73" s="17">
        <v>7.7</v>
      </c>
      <c r="AO73" s="119" t="e">
        <f>#REF!*100/AN73/AQ$7</f>
        <v>#REF!</v>
      </c>
      <c r="AP73" s="122" t="str">
        <f t="shared" si="9"/>
        <v>c</v>
      </c>
      <c r="AQ73" s="129" t="e">
        <f t="shared" si="12"/>
        <v>#REF!</v>
      </c>
      <c r="AR73" s="132" t="e">
        <f t="shared" si="5"/>
        <v>#REF!</v>
      </c>
      <c r="AS73" s="133" t="e">
        <f>IF(AND($A73=$AE$2,AR73&gt;AR$4),IF(SUMIF($A$13:$A72,$AE$2,AS$13:AS72)&lt;1,1,0),0)</f>
        <v>#REF!</v>
      </c>
    </row>
    <row r="74" spans="1:45" ht="13.5" customHeight="1">
      <c r="A74" s="88" t="str">
        <f>A$8</f>
        <v>AA</v>
      </c>
      <c r="B74" s="94">
        <f t="shared" si="6"/>
        <v>61</v>
      </c>
      <c r="C74" s="13" t="s">
        <v>227</v>
      </c>
      <c r="D74" s="25">
        <v>99.7</v>
      </c>
      <c r="E74" s="15">
        <v>425</v>
      </c>
      <c r="F74" s="15">
        <v>300</v>
      </c>
      <c r="G74" s="15">
        <v>10</v>
      </c>
      <c r="H74" s="15">
        <v>13.5</v>
      </c>
      <c r="I74" s="16">
        <v>27</v>
      </c>
      <c r="J74" s="32">
        <v>127.1</v>
      </c>
      <c r="K74" s="15">
        <v>398</v>
      </c>
      <c r="L74" s="15">
        <v>344</v>
      </c>
      <c r="M74" s="15" t="s">
        <v>134</v>
      </c>
      <c r="N74" s="15">
        <v>120</v>
      </c>
      <c r="O74" s="16">
        <v>198</v>
      </c>
      <c r="P74" s="18">
        <v>1.984</v>
      </c>
      <c r="Q74" s="15">
        <v>19.89</v>
      </c>
      <c r="R74" s="44" t="s">
        <v>228</v>
      </c>
      <c r="S74" s="25">
        <v>99.7</v>
      </c>
      <c r="T74" s="138">
        <v>41890</v>
      </c>
      <c r="U74" s="89" t="e">
        <f>IF(AND($A74=$V$2,T74&gt;T$4),IF(SUMIF($A$13:$A73,$V$2,U$13:U73)&lt;1,1,0),0)</f>
        <v>#REF!</v>
      </c>
      <c r="V74" s="46"/>
      <c r="W74" s="45">
        <v>1971</v>
      </c>
      <c r="X74" s="15">
        <v>2183</v>
      </c>
      <c r="Y74" s="89" t="e">
        <f>IF(AND($A74=$V$2,W74&gt;X$4),IF(SUMIF($A$13:$A73,$V$2,Y$13:Y73)&lt;1,1,0),0)</f>
        <v>#REF!</v>
      </c>
      <c r="Z74" s="19">
        <v>18.16</v>
      </c>
      <c r="AA74" s="19"/>
      <c r="AB74" s="119" t="e">
        <f>#REF!*100/Z74/AQ$7</f>
        <v>#REF!</v>
      </c>
      <c r="AC74" s="122" t="str">
        <f t="shared" si="11"/>
        <v>b</v>
      </c>
      <c r="AD74" s="124" t="e">
        <f t="shared" si="10"/>
        <v>#REF!</v>
      </c>
      <c r="AE74" s="132" t="e">
        <f t="shared" si="2"/>
        <v>#REF!</v>
      </c>
      <c r="AF74" s="133" t="e">
        <f>IF(AND($A74=$AE$2,AE74&gt;AE$4),IF(SUMIF($A$13:$A73,$AE$2,AF$13:AF73)&lt;1,1,0),0)</f>
        <v>#REF!</v>
      </c>
      <c r="AG74" s="17">
        <v>54.7</v>
      </c>
      <c r="AH74" s="45">
        <v>6088</v>
      </c>
      <c r="AI74" s="89" t="e">
        <f>IF(AND($A74=$V$2,AH74&gt;AH$4),IF(SUMIF($A$13:$A73,$V$2,AI$13:AI73)&lt;1,1,0),0)</f>
        <v>#REF!</v>
      </c>
      <c r="AJ74" s="45">
        <v>405.8</v>
      </c>
      <c r="AK74" s="47"/>
      <c r="AL74" s="15">
        <v>624.4</v>
      </c>
      <c r="AM74" s="89" t="e">
        <f>IF(AND($A74=$V$2,AJ74&gt;AL$4),IF(SUMIF($A$13:$A73,$V$2,AM$13:AM73)&lt;1,1,0),0)</f>
        <v>#REF!</v>
      </c>
      <c r="AN74" s="17">
        <v>6.92</v>
      </c>
      <c r="AO74" s="119" t="e">
        <f>#REF!*100/AN74/AQ$7</f>
        <v>#REF!</v>
      </c>
      <c r="AP74" s="122" t="str">
        <f t="shared" si="9"/>
        <v>c</v>
      </c>
      <c r="AQ74" s="129" t="e">
        <f t="shared" si="12"/>
        <v>#REF!</v>
      </c>
      <c r="AR74" s="132" t="e">
        <f t="shared" si="5"/>
        <v>#REF!</v>
      </c>
      <c r="AS74" s="133" t="e">
        <f>IF(AND($A74=$AE$2,AR74&gt;AR$4),IF(SUMIF($A$13:$A73,$AE$2,AS$13:AS73)&lt;1,1,0),0)</f>
        <v>#REF!</v>
      </c>
    </row>
    <row r="75" spans="1:45" ht="13.5" customHeight="1">
      <c r="A75" s="88" t="str">
        <f>A$9</f>
        <v>A</v>
      </c>
      <c r="B75" s="94">
        <f t="shared" si="6"/>
        <v>62</v>
      </c>
      <c r="C75" s="13" t="s">
        <v>229</v>
      </c>
      <c r="D75" s="25">
        <v>140</v>
      </c>
      <c r="E75" s="15">
        <v>440</v>
      </c>
      <c r="F75" s="15">
        <v>300</v>
      </c>
      <c r="G75" s="15">
        <v>11.5</v>
      </c>
      <c r="H75" s="15">
        <v>21</v>
      </c>
      <c r="I75" s="16">
        <v>27</v>
      </c>
      <c r="J75" s="32">
        <v>178</v>
      </c>
      <c r="K75" s="15">
        <v>398</v>
      </c>
      <c r="L75" s="15">
        <v>344</v>
      </c>
      <c r="M75" s="15" t="s">
        <v>134</v>
      </c>
      <c r="N75" s="15">
        <v>122</v>
      </c>
      <c r="O75" s="16">
        <v>198</v>
      </c>
      <c r="P75" s="18">
        <v>2.0110000000000001</v>
      </c>
      <c r="Q75" s="15">
        <v>14.39</v>
      </c>
      <c r="R75" s="44" t="s">
        <v>229</v>
      </c>
      <c r="S75" s="25">
        <v>140</v>
      </c>
      <c r="T75" s="138">
        <v>63720</v>
      </c>
      <c r="U75" s="89" t="e">
        <f>IF(AND($A75=$V$2,T75&gt;T$4),IF(SUMIF($A$13:$A74,$V$2,U$13:U74)&lt;1,1,0),0)</f>
        <v>#REF!</v>
      </c>
      <c r="V75" s="46"/>
      <c r="W75" s="45">
        <v>2896</v>
      </c>
      <c r="X75" s="15">
        <v>3216</v>
      </c>
      <c r="Y75" s="89" t="e">
        <f>IF(AND($A75=$V$2,W75&gt;X$4),IF(SUMIF($A$13:$A74,$V$2,Y$13:Y74)&lt;1,1,0),0)</f>
        <v>#REF!</v>
      </c>
      <c r="Z75" s="19">
        <v>18.920000000000002</v>
      </c>
      <c r="AA75" s="19"/>
      <c r="AB75" s="119" t="e">
        <f>#REF!*100/Z75/AQ$7</f>
        <v>#REF!</v>
      </c>
      <c r="AC75" s="122" t="str">
        <f t="shared" si="11"/>
        <v>b</v>
      </c>
      <c r="AD75" s="124" t="e">
        <f t="shared" si="10"/>
        <v>#REF!</v>
      </c>
      <c r="AE75" s="132" t="e">
        <f t="shared" si="2"/>
        <v>#REF!</v>
      </c>
      <c r="AF75" s="133" t="e">
        <f>IF(AND($A75=$AE$2,AE75&gt;AE$4),IF(SUMIF($A$13:$A74,$AE$2,AF$13:AF74)&lt;1,1,0),0)</f>
        <v>#REF!</v>
      </c>
      <c r="AG75" s="16">
        <v>65.78</v>
      </c>
      <c r="AH75" s="45">
        <v>9465</v>
      </c>
      <c r="AI75" s="89" t="e">
        <f>IF(AND($A75=$V$2,AH75&gt;AH$4),IF(SUMIF($A$13:$A74,$V$2,AI$13:AI74)&lt;1,1,0),0)</f>
        <v>#REF!</v>
      </c>
      <c r="AJ75" s="45">
        <v>631</v>
      </c>
      <c r="AK75" s="47"/>
      <c r="AL75" s="15">
        <v>965.5</v>
      </c>
      <c r="AM75" s="89" t="e">
        <f>IF(AND($A75=$V$2,AJ75&gt;AL$4),IF(SUMIF($A$13:$A74,$V$2,AM$13:AM74)&lt;1,1,0),0)</f>
        <v>#REF!</v>
      </c>
      <c r="AN75" s="17">
        <v>7.29</v>
      </c>
      <c r="AO75" s="119" t="e">
        <f>#REF!*100/AN75/AQ$7</f>
        <v>#REF!</v>
      </c>
      <c r="AP75" s="122" t="str">
        <f t="shared" si="9"/>
        <v>c</v>
      </c>
      <c r="AQ75" s="129" t="e">
        <f t="shared" si="12"/>
        <v>#REF!</v>
      </c>
      <c r="AR75" s="132" t="e">
        <f t="shared" si="5"/>
        <v>#REF!</v>
      </c>
      <c r="AS75" s="133" t="e">
        <f>IF(AND($A75=$AE$2,AR75&gt;AR$4),IF(SUMIF($A$13:$A74,$AE$2,AS$13:AS74)&lt;1,1,0),0)</f>
        <v>#REF!</v>
      </c>
    </row>
    <row r="76" spans="1:45" ht="13.5" customHeight="1">
      <c r="A76" s="88" t="str">
        <f>A$10</f>
        <v>B</v>
      </c>
      <c r="B76" s="94">
        <f t="shared" si="6"/>
        <v>63</v>
      </c>
      <c r="C76" s="13" t="s">
        <v>230</v>
      </c>
      <c r="D76" s="25">
        <v>171</v>
      </c>
      <c r="E76" s="15">
        <v>450</v>
      </c>
      <c r="F76" s="15">
        <v>300</v>
      </c>
      <c r="G76" s="15">
        <v>14</v>
      </c>
      <c r="H76" s="15">
        <v>26</v>
      </c>
      <c r="I76" s="16">
        <v>27</v>
      </c>
      <c r="J76" s="32">
        <v>218</v>
      </c>
      <c r="K76" s="15">
        <v>398</v>
      </c>
      <c r="L76" s="15">
        <v>344</v>
      </c>
      <c r="M76" s="15" t="s">
        <v>134</v>
      </c>
      <c r="N76" s="15">
        <v>124</v>
      </c>
      <c r="O76" s="16">
        <v>198</v>
      </c>
      <c r="P76" s="18">
        <v>2.0259999999999998</v>
      </c>
      <c r="Q76" s="15">
        <v>11.84</v>
      </c>
      <c r="R76" s="44" t="s">
        <v>230</v>
      </c>
      <c r="S76" s="25">
        <v>171</v>
      </c>
      <c r="T76" s="138">
        <v>79890</v>
      </c>
      <c r="U76" s="89" t="e">
        <f>IF(AND($A76=$V$2,T76&gt;T$4),IF(SUMIF($A$13:$A75,$V$2,U$13:U75)&lt;1,1,0),0)</f>
        <v>#REF!</v>
      </c>
      <c r="V76" s="46"/>
      <c r="W76" s="45">
        <v>3551</v>
      </c>
      <c r="X76" s="15">
        <v>3982</v>
      </c>
      <c r="Y76" s="89" t="e">
        <f>IF(AND($A76=$V$2,W76&gt;X$4),IF(SUMIF($A$13:$A75,$V$2,Y$13:Y75)&lt;1,1,0),0)</f>
        <v>#REF!</v>
      </c>
      <c r="Z76" s="19">
        <v>19.14</v>
      </c>
      <c r="AA76" s="19"/>
      <c r="AB76" s="119" t="e">
        <f>#REF!*100/Z76/AQ$7</f>
        <v>#REF!</v>
      </c>
      <c r="AC76" s="122" t="str">
        <f t="shared" si="11"/>
        <v>b</v>
      </c>
      <c r="AD76" s="124" t="e">
        <f t="shared" si="10"/>
        <v>#REF!</v>
      </c>
      <c r="AE76" s="132" t="e">
        <f t="shared" si="2"/>
        <v>#REF!</v>
      </c>
      <c r="AF76" s="133" t="e">
        <f>IF(AND($A76=$AE$2,AE76&gt;AE$4),IF(SUMIF($A$13:$A75,$AE$2,AF$13:AF75)&lt;1,1,0),0)</f>
        <v>#REF!</v>
      </c>
      <c r="AG76" s="16">
        <v>79.66</v>
      </c>
      <c r="AH76" s="45">
        <v>11720</v>
      </c>
      <c r="AI76" s="89" t="e">
        <f>IF(AND($A76=$V$2,AH76&gt;AH$4),IF(SUMIF($A$13:$A75,$V$2,AI$13:AI75)&lt;1,1,0),0)</f>
        <v>#REF!</v>
      </c>
      <c r="AJ76" s="45">
        <v>781.4</v>
      </c>
      <c r="AK76" s="47"/>
      <c r="AL76" s="15">
        <v>1198</v>
      </c>
      <c r="AM76" s="89" t="e">
        <f>IF(AND($A76=$V$2,AJ76&gt;AL$4),IF(SUMIF($A$13:$A75,$V$2,AM$13:AM75)&lt;1,1,0),0)</f>
        <v>#REF!</v>
      </c>
      <c r="AN76" s="17">
        <v>7.33</v>
      </c>
      <c r="AO76" s="119" t="e">
        <f>#REF!*100/AN76/AQ$7</f>
        <v>#REF!</v>
      </c>
      <c r="AP76" s="122" t="str">
        <f t="shared" si="9"/>
        <v>c</v>
      </c>
      <c r="AQ76" s="129" t="e">
        <f t="shared" si="12"/>
        <v>#REF!</v>
      </c>
      <c r="AR76" s="132" t="e">
        <f t="shared" si="5"/>
        <v>#REF!</v>
      </c>
      <c r="AS76" s="133" t="e">
        <f>IF(AND($A76=$AE$2,AR76&gt;AR$4),IF(SUMIF($A$13:$A75,$AE$2,AS$13:AS75)&lt;1,1,0),0)</f>
        <v>#REF!</v>
      </c>
    </row>
    <row r="77" spans="1:45" ht="13.5" customHeight="1">
      <c r="A77" s="88" t="str">
        <f>A$11</f>
        <v>M</v>
      </c>
      <c r="B77" s="94">
        <f t="shared" si="6"/>
        <v>64</v>
      </c>
      <c r="C77" s="13" t="s">
        <v>231</v>
      </c>
      <c r="D77" s="25">
        <v>263</v>
      </c>
      <c r="E77" s="15">
        <v>478</v>
      </c>
      <c r="F77" s="15">
        <v>307</v>
      </c>
      <c r="G77" s="15">
        <v>21</v>
      </c>
      <c r="H77" s="15">
        <v>40</v>
      </c>
      <c r="I77" s="16">
        <v>27</v>
      </c>
      <c r="J77" s="32">
        <v>335.4</v>
      </c>
      <c r="K77" s="15">
        <v>398</v>
      </c>
      <c r="L77" s="15">
        <v>344</v>
      </c>
      <c r="M77" s="15" t="s">
        <v>134</v>
      </c>
      <c r="N77" s="15">
        <v>132</v>
      </c>
      <c r="O77" s="16">
        <v>202</v>
      </c>
      <c r="P77" s="18">
        <v>2.0960000000000001</v>
      </c>
      <c r="Q77" s="15">
        <v>7.9589999999999996</v>
      </c>
      <c r="R77" s="44" t="s">
        <v>231</v>
      </c>
      <c r="S77" s="25">
        <v>263</v>
      </c>
      <c r="T77" s="138">
        <v>131500</v>
      </c>
      <c r="U77" s="89" t="e">
        <f>IF(AND($A77=$V$2,T77&gt;T$4),IF(SUMIF($A$13:$A76,$V$2,U$13:U76)&lt;1,1,0),0)</f>
        <v>#REF!</v>
      </c>
      <c r="V77" s="46"/>
      <c r="W77" s="45">
        <v>5501</v>
      </c>
      <c r="X77" s="15">
        <v>6331</v>
      </c>
      <c r="Y77" s="89" t="e">
        <f>IF(AND($A77=$V$2,W77&gt;X$4),IF(SUMIF($A$13:$A76,$V$2,Y$13:Y76)&lt;1,1,0),0)</f>
        <v>#REF!</v>
      </c>
      <c r="Z77" s="19">
        <v>19.8</v>
      </c>
      <c r="AA77" s="19"/>
      <c r="AB77" s="119" t="e">
        <f>#REF!*100/Z77/AQ$7</f>
        <v>#REF!</v>
      </c>
      <c r="AC77" s="122" t="str">
        <f t="shared" si="11"/>
        <v>b</v>
      </c>
      <c r="AD77" s="124" t="e">
        <f t="shared" si="10"/>
        <v>#REF!</v>
      </c>
      <c r="AE77" s="132" t="e">
        <f t="shared" si="2"/>
        <v>#REF!</v>
      </c>
      <c r="AF77" s="133" t="e">
        <f>IF(AND($A77=$AE$2,AE77&gt;AE$4),IF(SUMIF($A$13:$A76,$AE$2,AF$13:AF76)&lt;1,1,0),0)</f>
        <v>#REF!</v>
      </c>
      <c r="AG77" s="16">
        <v>119.8</v>
      </c>
      <c r="AH77" s="45">
        <v>19340</v>
      </c>
      <c r="AI77" s="89" t="e">
        <f>IF(AND($A77=$V$2,AH77&gt;AH$4),IF(SUMIF($A$13:$A76,$V$2,AI$13:AI76)&lt;1,1,0),0)</f>
        <v>#REF!</v>
      </c>
      <c r="AJ77" s="45">
        <v>1260</v>
      </c>
      <c r="AK77" s="47"/>
      <c r="AL77" s="15">
        <v>1939</v>
      </c>
      <c r="AM77" s="89" t="e">
        <f>IF(AND($A77=$V$2,AJ77&gt;AL$4),IF(SUMIF($A$13:$A76,$V$2,AM$13:AM76)&lt;1,1,0),0)</f>
        <v>#REF!</v>
      </c>
      <c r="AN77" s="17">
        <v>7.59</v>
      </c>
      <c r="AO77" s="119" t="e">
        <f>#REF!*100/AN77/AQ$7</f>
        <v>#REF!</v>
      </c>
      <c r="AP77" s="122" t="str">
        <f t="shared" si="9"/>
        <v>c</v>
      </c>
      <c r="AQ77" s="129" t="e">
        <f t="shared" si="12"/>
        <v>#REF!</v>
      </c>
      <c r="AR77" s="132" t="e">
        <f t="shared" si="5"/>
        <v>#REF!</v>
      </c>
      <c r="AS77" s="133" t="e">
        <f>IF(AND($A77=$AE$2,AR77&gt;AR$4),IF(SUMIF($A$13:$A76,$AE$2,AS$13:AS76)&lt;1,1,0),0)</f>
        <v>#REF!</v>
      </c>
    </row>
    <row r="78" spans="1:45" ht="13.5" customHeight="1">
      <c r="A78" s="88" t="str">
        <f>A$8</f>
        <v>AA</v>
      </c>
      <c r="B78" s="94">
        <f t="shared" si="6"/>
        <v>65</v>
      </c>
      <c r="C78" s="13" t="s">
        <v>232</v>
      </c>
      <c r="D78" s="25">
        <v>107</v>
      </c>
      <c r="E78" s="15">
        <v>472</v>
      </c>
      <c r="F78" s="15">
        <v>300</v>
      </c>
      <c r="G78" s="15">
        <v>10.5</v>
      </c>
      <c r="H78" s="15">
        <v>14</v>
      </c>
      <c r="I78" s="16">
        <v>27</v>
      </c>
      <c r="J78" s="32">
        <v>136.9</v>
      </c>
      <c r="K78" s="15">
        <v>444</v>
      </c>
      <c r="L78" s="15">
        <v>390</v>
      </c>
      <c r="M78" s="15" t="s">
        <v>134</v>
      </c>
      <c r="N78" s="15">
        <v>120</v>
      </c>
      <c r="O78" s="16">
        <v>198</v>
      </c>
      <c r="P78" s="18">
        <v>2.077</v>
      </c>
      <c r="Q78" s="15">
        <v>19.329999999999998</v>
      </c>
      <c r="R78" s="44" t="s">
        <v>233</v>
      </c>
      <c r="S78" s="25">
        <v>107</v>
      </c>
      <c r="T78" s="138">
        <v>54640</v>
      </c>
      <c r="U78" s="89" t="e">
        <f>IF(AND($A78=$V$2,T78&gt;T$4),IF(SUMIF($A$13:$A77,$V$2,U$13:U77)&lt;1,1,0),0)</f>
        <v>#REF!</v>
      </c>
      <c r="V78" s="46"/>
      <c r="W78" s="45">
        <v>2315</v>
      </c>
      <c r="X78" s="15">
        <v>2576</v>
      </c>
      <c r="Y78" s="89" t="e">
        <f>IF(AND($A78=$V$2,W78&gt;X$4),IF(SUMIF($A$13:$A77,$V$2,Y$13:Y77)&lt;1,1,0),0)</f>
        <v>#REF!</v>
      </c>
      <c r="Z78" s="19">
        <v>19.98</v>
      </c>
      <c r="AA78" s="19"/>
      <c r="AB78" s="119" t="e">
        <f>#REF!*100/Z78/AQ$7</f>
        <v>#REF!</v>
      </c>
      <c r="AC78" s="122" t="str">
        <f t="shared" si="11"/>
        <v>b</v>
      </c>
      <c r="AD78" s="124" t="e">
        <f t="shared" si="10"/>
        <v>#REF!</v>
      </c>
      <c r="AE78" s="132" t="e">
        <f t="shared" si="2"/>
        <v>#REF!</v>
      </c>
      <c r="AF78" s="133" t="e">
        <f>IF(AND($A78=$AE$2,AE78&gt;AE$4),IF(SUMIF($A$13:$A77,$AE$2,AF$13:AF77)&lt;1,1,0),0)</f>
        <v>#REF!</v>
      </c>
      <c r="AG78" s="16">
        <v>61.91</v>
      </c>
      <c r="AH78" s="45">
        <v>6314</v>
      </c>
      <c r="AI78" s="89" t="e">
        <f>IF(AND($A78=$V$2,AH78&gt;AH$4),IF(SUMIF($A$13:$A77,$V$2,AI$13:AI77)&lt;1,1,0),0)</f>
        <v>#REF!</v>
      </c>
      <c r="AJ78" s="45">
        <v>420.9</v>
      </c>
      <c r="AK78" s="47"/>
      <c r="AL78" s="15">
        <v>649.29999999999995</v>
      </c>
      <c r="AM78" s="89" t="e">
        <f>IF(AND($A78=$V$2,AJ78&gt;AL$4),IF(SUMIF($A$13:$A77,$V$2,AM$13:AM77)&lt;1,1,0),0)</f>
        <v>#REF!</v>
      </c>
      <c r="AN78" s="17">
        <v>6.79</v>
      </c>
      <c r="AO78" s="119" t="e">
        <f>#REF!*100/AN78/AQ$7</f>
        <v>#REF!</v>
      </c>
      <c r="AP78" s="122" t="str">
        <f t="shared" si="9"/>
        <v>c</v>
      </c>
      <c r="AQ78" s="129" t="e">
        <f t="shared" si="12"/>
        <v>#REF!</v>
      </c>
      <c r="AR78" s="132" t="e">
        <f t="shared" si="5"/>
        <v>#REF!</v>
      </c>
      <c r="AS78" s="133" t="e">
        <f>IF(AND($A78=$AE$2,AR78&gt;AR$4),IF(SUMIF($A$13:$A77,$AE$2,AS$13:AS77)&lt;1,1,0),0)</f>
        <v>#REF!</v>
      </c>
    </row>
    <row r="79" spans="1:45" ht="13.5" customHeight="1">
      <c r="A79" s="88" t="str">
        <f>A$9</f>
        <v>A</v>
      </c>
      <c r="B79" s="94">
        <f t="shared" si="6"/>
        <v>66</v>
      </c>
      <c r="C79" s="13" t="s">
        <v>234</v>
      </c>
      <c r="D79" s="25">
        <v>155</v>
      </c>
      <c r="E79" s="15">
        <v>490</v>
      </c>
      <c r="F79" s="15">
        <v>300</v>
      </c>
      <c r="G79" s="15">
        <v>12</v>
      </c>
      <c r="H79" s="15">
        <v>23</v>
      </c>
      <c r="I79" s="16">
        <v>27</v>
      </c>
      <c r="J79" s="32">
        <v>197.5</v>
      </c>
      <c r="K79" s="15">
        <v>444</v>
      </c>
      <c r="L79" s="15">
        <v>390</v>
      </c>
      <c r="M79" s="15" t="s">
        <v>134</v>
      </c>
      <c r="N79" s="15">
        <v>122</v>
      </c>
      <c r="O79" s="16">
        <v>198</v>
      </c>
      <c r="P79" s="18">
        <v>2.11</v>
      </c>
      <c r="Q79" s="19">
        <v>13.6</v>
      </c>
      <c r="R79" s="44" t="s">
        <v>234</v>
      </c>
      <c r="S79" s="25">
        <v>155</v>
      </c>
      <c r="T79" s="138">
        <v>86970</v>
      </c>
      <c r="U79" s="89" t="e">
        <f>IF(AND($A79=$V$2,T79&gt;T$4),IF(SUMIF($A$13:$A78,$V$2,U$13:U78)&lt;1,1,0),0)</f>
        <v>#REF!</v>
      </c>
      <c r="V79" s="46"/>
      <c r="W79" s="45">
        <v>3550</v>
      </c>
      <c r="X79" s="15">
        <v>3949</v>
      </c>
      <c r="Y79" s="89" t="e">
        <f>IF(AND($A79=$V$2,W79&gt;X$4),IF(SUMIF($A$13:$A78,$V$2,Y$13:Y78)&lt;1,1,0),0)</f>
        <v>#REF!</v>
      </c>
      <c r="Z79" s="19">
        <v>20.98</v>
      </c>
      <c r="AA79" s="19"/>
      <c r="AB79" s="119" t="e">
        <f>#REF!*100/Z79/AQ$7</f>
        <v>#REF!</v>
      </c>
      <c r="AC79" s="122" t="str">
        <f t="shared" si="11"/>
        <v>b</v>
      </c>
      <c r="AD79" s="124" t="e">
        <f t="shared" si="10"/>
        <v>#REF!</v>
      </c>
      <c r="AE79" s="132" t="e">
        <f t="shared" ref="AE79:AE142" si="13">AD79*J79*100/1000</f>
        <v>#REF!</v>
      </c>
      <c r="AF79" s="133" t="e">
        <f>IF(AND($A79=$AE$2,AE79&gt;AE$4),IF(SUMIF($A$13:$A78,$AE$2,AF$13:AF78)&lt;1,1,0),0)</f>
        <v>#REF!</v>
      </c>
      <c r="AG79" s="16">
        <v>74.72</v>
      </c>
      <c r="AH79" s="45">
        <v>10370</v>
      </c>
      <c r="AI79" s="89" t="e">
        <f>IF(AND($A79=$V$2,AH79&gt;AH$4),IF(SUMIF($A$13:$A78,$V$2,AI$13:AI78)&lt;1,1,0),0)</f>
        <v>#REF!</v>
      </c>
      <c r="AJ79" s="45">
        <v>691.1</v>
      </c>
      <c r="AK79" s="47"/>
      <c r="AL79" s="15">
        <v>1059</v>
      </c>
      <c r="AM79" s="89" t="e">
        <f>IF(AND($A79=$V$2,AJ79&gt;AL$4),IF(SUMIF($A$13:$A78,$V$2,AM$13:AM78)&lt;1,1,0),0)</f>
        <v>#REF!</v>
      </c>
      <c r="AN79" s="17">
        <v>7.24</v>
      </c>
      <c r="AO79" s="119" t="e">
        <f>#REF!*100/AN79/AQ$7</f>
        <v>#REF!</v>
      </c>
      <c r="AP79" s="122" t="str">
        <f t="shared" si="9"/>
        <v>c</v>
      </c>
      <c r="AQ79" s="129" t="e">
        <f t="shared" si="12"/>
        <v>#REF!</v>
      </c>
      <c r="AR79" s="132" t="e">
        <f t="shared" ref="AR79:AR142" si="14">AQ79*J79*100/1000</f>
        <v>#REF!</v>
      </c>
      <c r="AS79" s="133" t="e">
        <f>IF(AND($A79=$AE$2,AR79&gt;AR$4),IF(SUMIF($A$13:$A78,$AE$2,AS$13:AS78)&lt;1,1,0),0)</f>
        <v>#REF!</v>
      </c>
    </row>
    <row r="80" spans="1:45" ht="13.5" customHeight="1">
      <c r="A80" s="88" t="str">
        <f>A$10</f>
        <v>B</v>
      </c>
      <c r="B80" s="94">
        <f t="shared" ref="B80:B89" si="15">B79+1</f>
        <v>67</v>
      </c>
      <c r="C80" s="13" t="s">
        <v>235</v>
      </c>
      <c r="D80" s="25">
        <v>187</v>
      </c>
      <c r="E80" s="15">
        <v>500</v>
      </c>
      <c r="F80" s="15">
        <v>300</v>
      </c>
      <c r="G80" s="15">
        <v>14.5</v>
      </c>
      <c r="H80" s="15">
        <v>28</v>
      </c>
      <c r="I80" s="16">
        <v>27</v>
      </c>
      <c r="J80" s="32">
        <v>238.6</v>
      </c>
      <c r="K80" s="15">
        <v>444</v>
      </c>
      <c r="L80" s="15">
        <v>390</v>
      </c>
      <c r="M80" s="15" t="s">
        <v>134</v>
      </c>
      <c r="N80" s="15">
        <v>124</v>
      </c>
      <c r="O80" s="16">
        <v>198</v>
      </c>
      <c r="P80" s="18">
        <v>2.125</v>
      </c>
      <c r="Q80" s="15">
        <v>11.34</v>
      </c>
      <c r="R80" s="44" t="s">
        <v>235</v>
      </c>
      <c r="S80" s="25">
        <v>187</v>
      </c>
      <c r="T80" s="138">
        <v>107200</v>
      </c>
      <c r="U80" s="89" t="e">
        <f>IF(AND($A80=$V$2,T80&gt;T$4),IF(SUMIF($A$13:$A79,$V$2,U$13:U79)&lt;1,1,0),0)</f>
        <v>#REF!</v>
      </c>
      <c r="V80" s="46"/>
      <c r="W80" s="45">
        <v>4287</v>
      </c>
      <c r="X80" s="15">
        <v>4815</v>
      </c>
      <c r="Y80" s="89" t="e">
        <f>IF(AND($A80=$V$2,W80&gt;X$4),IF(SUMIF($A$13:$A79,$V$2,Y$13:Y79)&lt;1,1,0),0)</f>
        <v>#REF!</v>
      </c>
      <c r="Z80" s="19">
        <v>21.19</v>
      </c>
      <c r="AA80" s="19"/>
      <c r="AB80" s="119" t="e">
        <f>#REF!*100/Z80/AQ$7</f>
        <v>#REF!</v>
      </c>
      <c r="AC80" s="122" t="str">
        <f t="shared" si="11"/>
        <v>b</v>
      </c>
      <c r="AD80" s="124" t="e">
        <f t="shared" si="10"/>
        <v>#REF!</v>
      </c>
      <c r="AE80" s="132" t="e">
        <f t="shared" si="13"/>
        <v>#REF!</v>
      </c>
      <c r="AF80" s="133" t="e">
        <f>IF(AND($A80=$AE$2,AE80&gt;AE$4),IF(SUMIF($A$13:$A79,$AE$2,AF$13:AF79)&lt;1,1,0),0)</f>
        <v>#REF!</v>
      </c>
      <c r="AG80" s="16">
        <v>89.82</v>
      </c>
      <c r="AH80" s="45">
        <v>12620</v>
      </c>
      <c r="AI80" s="89" t="e">
        <f>IF(AND($A80=$V$2,AH80&gt;AH$4),IF(SUMIF($A$13:$A79,$V$2,AI$13:AI79)&lt;1,1,0),0)</f>
        <v>#REF!</v>
      </c>
      <c r="AJ80" s="45">
        <v>841.6</v>
      </c>
      <c r="AK80" s="47"/>
      <c r="AL80" s="15">
        <v>1292</v>
      </c>
      <c r="AM80" s="89" t="e">
        <f>IF(AND($A80=$V$2,AJ80&gt;AL$4),IF(SUMIF($A$13:$A79,$V$2,AM$13:AM79)&lt;1,1,0),0)</f>
        <v>#REF!</v>
      </c>
      <c r="AN80" s="17">
        <v>7.27</v>
      </c>
      <c r="AO80" s="119" t="e">
        <f>#REF!*100/AN80/AQ$7</f>
        <v>#REF!</v>
      </c>
      <c r="AP80" s="122" t="str">
        <f t="shared" si="9"/>
        <v>c</v>
      </c>
      <c r="AQ80" s="129" t="e">
        <f t="shared" si="12"/>
        <v>#REF!</v>
      </c>
      <c r="AR80" s="132" t="e">
        <f t="shared" si="14"/>
        <v>#REF!</v>
      </c>
      <c r="AS80" s="133" t="e">
        <f>IF(AND($A80=$AE$2,AR80&gt;AR$4),IF(SUMIF($A$13:$A79,$AE$2,AS$13:AS79)&lt;1,1,0),0)</f>
        <v>#REF!</v>
      </c>
    </row>
    <row r="81" spans="1:45" ht="13.5" customHeight="1">
      <c r="A81" s="88" t="str">
        <f>A$11</f>
        <v>M</v>
      </c>
      <c r="B81" s="94">
        <f t="shared" si="15"/>
        <v>68</v>
      </c>
      <c r="C81" s="13" t="s">
        <v>236</v>
      </c>
      <c r="D81" s="25">
        <v>270</v>
      </c>
      <c r="E81" s="15">
        <v>524</v>
      </c>
      <c r="F81" s="15">
        <v>306</v>
      </c>
      <c r="G81" s="15">
        <v>21</v>
      </c>
      <c r="H81" s="15">
        <v>40</v>
      </c>
      <c r="I81" s="16">
        <v>27</v>
      </c>
      <c r="J81" s="32">
        <v>344.3</v>
      </c>
      <c r="K81" s="15">
        <v>444</v>
      </c>
      <c r="L81" s="15">
        <v>390</v>
      </c>
      <c r="M81" s="15" t="s">
        <v>134</v>
      </c>
      <c r="N81" s="15">
        <v>132</v>
      </c>
      <c r="O81" s="16">
        <v>202</v>
      </c>
      <c r="P81" s="18">
        <v>2.1840000000000002</v>
      </c>
      <c r="Q81" s="15">
        <v>8.0790000000000006</v>
      </c>
      <c r="R81" s="44" t="s">
        <v>236</v>
      </c>
      <c r="S81" s="25">
        <v>270</v>
      </c>
      <c r="T81" s="138">
        <v>161900</v>
      </c>
      <c r="U81" s="89" t="e">
        <f>IF(AND($A81=$V$2,T81&gt;T$4),IF(SUMIF($A$13:$A80,$V$2,U$13:U80)&lt;1,1,0),0)</f>
        <v>#REF!</v>
      </c>
      <c r="V81" s="46"/>
      <c r="W81" s="45">
        <v>6180</v>
      </c>
      <c r="X81" s="15">
        <v>7094</v>
      </c>
      <c r="Y81" s="89" t="e">
        <f>IF(AND($A81=$V$2,W81&gt;X$4),IF(SUMIF($A$13:$A80,$V$2,Y$13:Y80)&lt;1,1,0),0)</f>
        <v>#REF!</v>
      </c>
      <c r="Z81" s="19">
        <v>21.69</v>
      </c>
      <c r="AA81" s="19"/>
      <c r="AB81" s="119" t="e">
        <f>#REF!*100/Z81/AQ$7</f>
        <v>#REF!</v>
      </c>
      <c r="AC81" s="122" t="str">
        <f t="shared" si="11"/>
        <v>b</v>
      </c>
      <c r="AD81" s="124" t="e">
        <f t="shared" si="10"/>
        <v>#REF!</v>
      </c>
      <c r="AE81" s="132" t="e">
        <f t="shared" si="13"/>
        <v>#REF!</v>
      </c>
      <c r="AF81" s="133" t="e">
        <f>IF(AND($A81=$AE$2,AE81&gt;AE$4),IF(SUMIF($A$13:$A80,$AE$2,AF$13:AF80)&lt;1,1,0),0)</f>
        <v>#REF!</v>
      </c>
      <c r="AG81" s="16">
        <v>129.5</v>
      </c>
      <c r="AH81" s="45">
        <v>19150</v>
      </c>
      <c r="AI81" s="89" t="e">
        <f>IF(AND($A81=$V$2,AH81&gt;AH$4),IF(SUMIF($A$13:$A80,$V$2,AI$13:AI80)&lt;1,1,0),0)</f>
        <v>#REF!</v>
      </c>
      <c r="AJ81" s="45">
        <v>1252</v>
      </c>
      <c r="AK81" s="47"/>
      <c r="AL81" s="15">
        <v>1932</v>
      </c>
      <c r="AM81" s="89" t="e">
        <f>IF(AND($A81=$V$2,AJ81&gt;AL$4),IF(SUMIF($A$13:$A80,$V$2,AM$13:AM80)&lt;1,1,0),0)</f>
        <v>#REF!</v>
      </c>
      <c r="AN81" s="17">
        <v>7.46</v>
      </c>
      <c r="AO81" s="119" t="e">
        <f>#REF!*100/AN81/AQ$7</f>
        <v>#REF!</v>
      </c>
      <c r="AP81" s="122" t="str">
        <f t="shared" si="9"/>
        <v>c</v>
      </c>
      <c r="AQ81" s="129" t="e">
        <f t="shared" si="12"/>
        <v>#REF!</v>
      </c>
      <c r="AR81" s="132" t="e">
        <f t="shared" si="14"/>
        <v>#REF!</v>
      </c>
      <c r="AS81" s="133" t="e">
        <f>IF(AND($A81=$AE$2,AR81&gt;AR$4),IF(SUMIF($A$13:$A80,$AE$2,AS$13:AS80)&lt;1,1,0),0)</f>
        <v>#REF!</v>
      </c>
    </row>
    <row r="82" spans="1:45" ht="13.5" customHeight="1">
      <c r="A82" s="88" t="str">
        <f>A$8</f>
        <v>AA</v>
      </c>
      <c r="B82" s="94">
        <f t="shared" si="15"/>
        <v>69</v>
      </c>
      <c r="C82" s="13" t="s">
        <v>237</v>
      </c>
      <c r="D82" s="25">
        <v>120</v>
      </c>
      <c r="E82" s="15">
        <v>522</v>
      </c>
      <c r="F82" s="15">
        <v>300</v>
      </c>
      <c r="G82" s="15">
        <v>11.5</v>
      </c>
      <c r="H82" s="15">
        <v>15</v>
      </c>
      <c r="I82" s="16">
        <v>27</v>
      </c>
      <c r="J82" s="32">
        <v>152.80000000000001</v>
      </c>
      <c r="K82" s="15">
        <v>492</v>
      </c>
      <c r="L82" s="15">
        <v>438</v>
      </c>
      <c r="M82" s="15" t="s">
        <v>134</v>
      </c>
      <c r="N82" s="15">
        <v>122</v>
      </c>
      <c r="O82" s="16">
        <v>198</v>
      </c>
      <c r="P82" s="18">
        <v>2.1749999999999998</v>
      </c>
      <c r="Q82" s="15">
        <v>18.13</v>
      </c>
      <c r="R82" s="44" t="s">
        <v>238</v>
      </c>
      <c r="S82" s="25">
        <v>120</v>
      </c>
      <c r="T82" s="138">
        <v>72870</v>
      </c>
      <c r="U82" s="89" t="e">
        <f>IF(AND($A82=$V$2,T82&gt;T$4),IF(SUMIF($A$13:$A81,$V$2,U$13:U81)&lt;1,1,0),0)</f>
        <v>#REF!</v>
      </c>
      <c r="V82" s="46"/>
      <c r="W82" s="45">
        <v>2792</v>
      </c>
      <c r="X82" s="15">
        <v>3128</v>
      </c>
      <c r="Y82" s="89" t="e">
        <f>IF(AND($A82=$V$2,W82&gt;X$4),IF(SUMIF($A$13:$A81,$V$2,Y$13:Y81)&lt;1,1,0),0)</f>
        <v>#REF!</v>
      </c>
      <c r="Z82" s="19">
        <v>21.84</v>
      </c>
      <c r="AA82" s="19"/>
      <c r="AB82" s="119" t="e">
        <f>#REF!*100/Z82/AQ$7</f>
        <v>#REF!</v>
      </c>
      <c r="AC82" s="122" t="str">
        <f t="shared" si="11"/>
        <v>b</v>
      </c>
      <c r="AD82" s="124" t="e">
        <f t="shared" si="10"/>
        <v>#REF!</v>
      </c>
      <c r="AE82" s="132" t="e">
        <f t="shared" si="13"/>
        <v>#REF!</v>
      </c>
      <c r="AF82" s="133" t="e">
        <f>IF(AND($A82=$AE$2,AE82&gt;AE$4),IF(SUMIF($A$13:$A81,$AE$2,AF$13:AF81)&lt;1,1,0),0)</f>
        <v>#REF!</v>
      </c>
      <c r="AG82" s="16">
        <v>72.66</v>
      </c>
      <c r="AH82" s="45">
        <v>6767</v>
      </c>
      <c r="AI82" s="89" t="e">
        <f>IF(AND($A82=$V$2,AH82&gt;AH$4),IF(SUMIF($A$13:$A81,$V$2,AI$13:AI81)&lt;1,1,0),0)</f>
        <v>#REF!</v>
      </c>
      <c r="AJ82" s="45">
        <v>451.1</v>
      </c>
      <c r="AK82" s="47"/>
      <c r="AL82" s="15">
        <v>698.6</v>
      </c>
      <c r="AM82" s="89" t="e">
        <f>IF(AND($A82=$V$2,AJ82&gt;AL$4),IF(SUMIF($A$13:$A81,$V$2,AM$13:AM81)&lt;1,1,0),0)</f>
        <v>#REF!</v>
      </c>
      <c r="AN82" s="17">
        <v>6.65</v>
      </c>
      <c r="AO82" s="119" t="e">
        <f>#REF!*100/AN82/AQ$7</f>
        <v>#REF!</v>
      </c>
      <c r="AP82" s="122" t="str">
        <f t="shared" si="9"/>
        <v>c</v>
      </c>
      <c r="AQ82" s="129" t="e">
        <f t="shared" si="12"/>
        <v>#REF!</v>
      </c>
      <c r="AR82" s="132" t="e">
        <f t="shared" si="14"/>
        <v>#REF!</v>
      </c>
      <c r="AS82" s="133" t="e">
        <f>IF(AND($A82=$AE$2,AR82&gt;AR$4),IF(SUMIF($A$13:$A81,$AE$2,AS$13:AS81)&lt;1,1,0),0)</f>
        <v>#REF!</v>
      </c>
    </row>
    <row r="83" spans="1:45" ht="13.5" customHeight="1">
      <c r="A83" s="88" t="str">
        <f>A$9</f>
        <v>A</v>
      </c>
      <c r="B83" s="94">
        <f t="shared" si="15"/>
        <v>70</v>
      </c>
      <c r="C83" s="13" t="s">
        <v>239</v>
      </c>
      <c r="D83" s="25">
        <v>166</v>
      </c>
      <c r="E83" s="15">
        <v>540</v>
      </c>
      <c r="F83" s="15">
        <v>300</v>
      </c>
      <c r="G83" s="15">
        <v>12.5</v>
      </c>
      <c r="H83" s="15">
        <v>24</v>
      </c>
      <c r="I83" s="16">
        <v>27</v>
      </c>
      <c r="J83" s="32">
        <v>211.8</v>
      </c>
      <c r="K83" s="15">
        <v>492</v>
      </c>
      <c r="L83" s="15">
        <v>438</v>
      </c>
      <c r="M83" s="15" t="s">
        <v>134</v>
      </c>
      <c r="N83" s="15">
        <v>122</v>
      </c>
      <c r="O83" s="16">
        <v>198</v>
      </c>
      <c r="P83" s="18">
        <v>2.2090000000000001</v>
      </c>
      <c r="Q83" s="15">
        <v>13.29</v>
      </c>
      <c r="R83" s="44" t="s">
        <v>239</v>
      </c>
      <c r="S83" s="25">
        <v>166</v>
      </c>
      <c r="T83" s="138">
        <v>111900</v>
      </c>
      <c r="U83" s="89" t="e">
        <f>IF(AND($A83=$V$2,T83&gt;T$4),IF(SUMIF($A$13:$A82,$V$2,U$13:U82)&lt;1,1,0),0)</f>
        <v>#REF!</v>
      </c>
      <c r="V83" s="46"/>
      <c r="W83" s="45">
        <v>4146</v>
      </c>
      <c r="X83" s="15">
        <v>4622</v>
      </c>
      <c r="Y83" s="89" t="e">
        <f>IF(AND($A83=$V$2,W83&gt;X$4),IF(SUMIF($A$13:$A82,$V$2,Y$13:Y82)&lt;1,1,0),0)</f>
        <v>#REF!</v>
      </c>
      <c r="Z83" s="19">
        <v>22.99</v>
      </c>
      <c r="AA83" s="19"/>
      <c r="AB83" s="119" t="e">
        <f>#REF!*100/Z83/AQ$7</f>
        <v>#REF!</v>
      </c>
      <c r="AC83" s="122" t="str">
        <f t="shared" si="11"/>
        <v>b</v>
      </c>
      <c r="AD83" s="124" t="e">
        <f t="shared" si="10"/>
        <v>#REF!</v>
      </c>
      <c r="AE83" s="132" t="e">
        <f t="shared" si="13"/>
        <v>#REF!</v>
      </c>
      <c r="AF83" s="133" t="e">
        <f>IF(AND($A83=$AE$2,AE83&gt;AE$4),IF(SUMIF($A$13:$A82,$AE$2,AF$13:AF82)&lt;1,1,0),0)</f>
        <v>#REF!</v>
      </c>
      <c r="AG83" s="16">
        <v>83.72</v>
      </c>
      <c r="AH83" s="45">
        <v>10820</v>
      </c>
      <c r="AI83" s="89" t="e">
        <f>IF(AND($A83=$V$2,AH83&gt;AH$4),IF(SUMIF($A$13:$A82,$V$2,AI$13:AI82)&lt;1,1,0),0)</f>
        <v>#REF!</v>
      </c>
      <c r="AJ83" s="45">
        <v>721.3</v>
      </c>
      <c r="AK83" s="47"/>
      <c r="AL83" s="15">
        <v>1107</v>
      </c>
      <c r="AM83" s="89" t="e">
        <f>IF(AND($A83=$V$2,AJ83&gt;AL$4),IF(SUMIF($A$13:$A82,$V$2,AM$13:AM82)&lt;1,1,0),0)</f>
        <v>#REF!</v>
      </c>
      <c r="AN83" s="17">
        <v>7.15</v>
      </c>
      <c r="AO83" s="119" t="e">
        <f>#REF!*100/AN83/AQ$7</f>
        <v>#REF!</v>
      </c>
      <c r="AP83" s="122" t="str">
        <f t="shared" si="9"/>
        <v>c</v>
      </c>
      <c r="AQ83" s="129" t="e">
        <f t="shared" si="12"/>
        <v>#REF!</v>
      </c>
      <c r="AR83" s="132" t="e">
        <f t="shared" si="14"/>
        <v>#REF!</v>
      </c>
      <c r="AS83" s="133" t="e">
        <f>IF(AND($A83=$AE$2,AR83&gt;AR$4),IF(SUMIF($A$13:$A82,$AE$2,AS$13:AS82)&lt;1,1,0),0)</f>
        <v>#REF!</v>
      </c>
    </row>
    <row r="84" spans="1:45" ht="13.5" customHeight="1">
      <c r="A84" s="88" t="str">
        <f>A$10</f>
        <v>B</v>
      </c>
      <c r="B84" s="94">
        <f t="shared" si="15"/>
        <v>71</v>
      </c>
      <c r="C84" s="13" t="s">
        <v>240</v>
      </c>
      <c r="D84" s="25">
        <v>199</v>
      </c>
      <c r="E84" s="15">
        <v>550</v>
      </c>
      <c r="F84" s="15">
        <v>300</v>
      </c>
      <c r="G84" s="15">
        <v>15</v>
      </c>
      <c r="H84" s="15">
        <v>29</v>
      </c>
      <c r="I84" s="16">
        <v>27</v>
      </c>
      <c r="J84" s="32">
        <v>254.1</v>
      </c>
      <c r="K84" s="15">
        <v>492</v>
      </c>
      <c r="L84" s="15">
        <v>438</v>
      </c>
      <c r="M84" s="15" t="s">
        <v>134</v>
      </c>
      <c r="N84" s="15">
        <v>124</v>
      </c>
      <c r="O84" s="16">
        <v>198</v>
      </c>
      <c r="P84" s="18">
        <v>2.2240000000000002</v>
      </c>
      <c r="Q84" s="15">
        <v>11.15</v>
      </c>
      <c r="R84" s="44" t="s">
        <v>240</v>
      </c>
      <c r="S84" s="25">
        <v>199</v>
      </c>
      <c r="T84" s="138">
        <v>136700</v>
      </c>
      <c r="U84" s="89" t="e">
        <f>IF(AND($A84=$V$2,T84&gt;T$4),IF(SUMIF($A$13:$A83,$V$2,U$13:U83)&lt;1,1,0),0)</f>
        <v>#REF!</v>
      </c>
      <c r="V84" s="46"/>
      <c r="W84" s="45">
        <v>4971</v>
      </c>
      <c r="X84" s="15">
        <v>5591</v>
      </c>
      <c r="Y84" s="89" t="e">
        <f>IF(AND($A84=$V$2,W84&gt;X$4),IF(SUMIF($A$13:$A83,$V$2,Y$13:Y83)&lt;1,1,0),0)</f>
        <v>#REF!</v>
      </c>
      <c r="Z84" s="19">
        <v>23.2</v>
      </c>
      <c r="AA84" s="19"/>
      <c r="AB84" s="119" t="e">
        <f>#REF!*100/Z84/AQ$7</f>
        <v>#REF!</v>
      </c>
      <c r="AC84" s="122" t="str">
        <f t="shared" si="11"/>
        <v>b</v>
      </c>
      <c r="AD84" s="124" t="e">
        <f t="shared" si="10"/>
        <v>#REF!</v>
      </c>
      <c r="AE84" s="132" t="e">
        <f t="shared" si="13"/>
        <v>#REF!</v>
      </c>
      <c r="AF84" s="133" t="e">
        <f>IF(AND($A84=$AE$2,AE84&gt;AE$4),IF(SUMIF($A$13:$A83,$AE$2,AF$13:AF83)&lt;1,1,0),0)</f>
        <v>#REF!</v>
      </c>
      <c r="AG84" s="16">
        <v>100.1</v>
      </c>
      <c r="AH84" s="45">
        <v>13080</v>
      </c>
      <c r="AI84" s="89" t="e">
        <f>IF(AND($A84=$V$2,AH84&gt;AH$4),IF(SUMIF($A$13:$A83,$V$2,AI$13:AI83)&lt;1,1,0),0)</f>
        <v>#REF!</v>
      </c>
      <c r="AJ84" s="45">
        <v>871.8</v>
      </c>
      <c r="AK84" s="47"/>
      <c r="AL84" s="15">
        <v>1341</v>
      </c>
      <c r="AM84" s="89" t="e">
        <f>IF(AND($A84=$V$2,AJ84&gt;AL$4),IF(SUMIF($A$13:$A83,$V$2,AM$13:AM83)&lt;1,1,0),0)</f>
        <v>#REF!</v>
      </c>
      <c r="AN84" s="17">
        <v>7.17</v>
      </c>
      <c r="AO84" s="119" t="e">
        <f>#REF!*100/AN84/AQ$7</f>
        <v>#REF!</v>
      </c>
      <c r="AP84" s="122" t="str">
        <f t="shared" si="9"/>
        <v>c</v>
      </c>
      <c r="AQ84" s="129" t="e">
        <f t="shared" si="12"/>
        <v>#REF!</v>
      </c>
      <c r="AR84" s="132" t="e">
        <f t="shared" si="14"/>
        <v>#REF!</v>
      </c>
      <c r="AS84" s="133" t="e">
        <f>IF(AND($A84=$AE$2,AR84&gt;AR$4),IF(SUMIF($A$13:$A83,$AE$2,AS$13:AS83)&lt;1,1,0),0)</f>
        <v>#REF!</v>
      </c>
    </row>
    <row r="85" spans="1:45" ht="13.5" customHeight="1">
      <c r="A85" s="88" t="str">
        <f>A$11</f>
        <v>M</v>
      </c>
      <c r="B85" s="94">
        <f t="shared" si="15"/>
        <v>72</v>
      </c>
      <c r="C85" s="13" t="s">
        <v>241</v>
      </c>
      <c r="D85" s="25">
        <v>278</v>
      </c>
      <c r="E85" s="15">
        <v>572</v>
      </c>
      <c r="F85" s="15">
        <v>306</v>
      </c>
      <c r="G85" s="15">
        <v>21</v>
      </c>
      <c r="H85" s="15">
        <v>40</v>
      </c>
      <c r="I85" s="16">
        <v>27</v>
      </c>
      <c r="J85" s="32">
        <v>354.4</v>
      </c>
      <c r="K85" s="15">
        <v>492</v>
      </c>
      <c r="L85" s="15">
        <v>438</v>
      </c>
      <c r="M85" s="15" t="s">
        <v>134</v>
      </c>
      <c r="N85" s="15">
        <v>132</v>
      </c>
      <c r="O85" s="16">
        <v>202</v>
      </c>
      <c r="P85" s="18">
        <v>2.2799999999999998</v>
      </c>
      <c r="Q85" s="15">
        <v>8.1950000000000003</v>
      </c>
      <c r="R85" s="44" t="s">
        <v>241</v>
      </c>
      <c r="S85" s="25">
        <v>278</v>
      </c>
      <c r="T85" s="138">
        <v>198000</v>
      </c>
      <c r="U85" s="89" t="e">
        <f>IF(AND($A85=$V$2,T85&gt;T$4),IF(SUMIF($A$13:$A84,$V$2,U$13:U84)&lt;1,1,0),0)</f>
        <v>#REF!</v>
      </c>
      <c r="V85" s="46"/>
      <c r="W85" s="45">
        <v>6923</v>
      </c>
      <c r="X85" s="15">
        <v>7933</v>
      </c>
      <c r="Y85" s="89" t="e">
        <f>IF(AND($A85=$V$2,W85&gt;X$4),IF(SUMIF($A$13:$A84,$V$2,Y$13:Y84)&lt;1,1,0),0)</f>
        <v>#REF!</v>
      </c>
      <c r="Z85" s="19">
        <v>23.64</v>
      </c>
      <c r="AA85" s="19"/>
      <c r="AB85" s="119" t="e">
        <f>#REF!*100/Z85/AQ$7</f>
        <v>#REF!</v>
      </c>
      <c r="AC85" s="122" t="str">
        <f t="shared" si="11"/>
        <v>b</v>
      </c>
      <c r="AD85" s="124" t="e">
        <f t="shared" si="10"/>
        <v>#REF!</v>
      </c>
      <c r="AE85" s="132" t="e">
        <f t="shared" si="13"/>
        <v>#REF!</v>
      </c>
      <c r="AF85" s="133" t="e">
        <f>IF(AND($A85=$AE$2,AE85&gt;AE$4),IF(SUMIF($A$13:$A84,$AE$2,AF$13:AF84)&lt;1,1,0),0)</f>
        <v>#REF!</v>
      </c>
      <c r="AG85" s="16">
        <v>139.6</v>
      </c>
      <c r="AH85" s="45">
        <v>19160</v>
      </c>
      <c r="AI85" s="89" t="e">
        <f>IF(AND($A85=$V$2,AH85&gt;AH$4),IF(SUMIF($A$13:$A84,$V$2,AI$13:AI84)&lt;1,1,0),0)</f>
        <v>#REF!</v>
      </c>
      <c r="AJ85" s="45">
        <v>1252</v>
      </c>
      <c r="AK85" s="47"/>
      <c r="AL85" s="15">
        <v>1937</v>
      </c>
      <c r="AM85" s="89" t="e">
        <f>IF(AND($A85=$V$2,AJ85&gt;AL$4),IF(SUMIF($A$13:$A84,$V$2,AM$13:AM84)&lt;1,1,0),0)</f>
        <v>#REF!</v>
      </c>
      <c r="AN85" s="17">
        <v>7.35</v>
      </c>
      <c r="AO85" s="119" t="e">
        <f>#REF!*100/AN85/AQ$7</f>
        <v>#REF!</v>
      </c>
      <c r="AP85" s="122" t="str">
        <f t="shared" si="9"/>
        <v>c</v>
      </c>
      <c r="AQ85" s="129" t="e">
        <f t="shared" si="12"/>
        <v>#REF!</v>
      </c>
      <c r="AR85" s="132" t="e">
        <f t="shared" si="14"/>
        <v>#REF!</v>
      </c>
      <c r="AS85" s="133" t="e">
        <f>IF(AND($A85=$AE$2,AR85&gt;AR$4),IF(SUMIF($A$13:$A84,$AE$2,AS$13:AS84)&lt;1,1,0),0)</f>
        <v>#REF!</v>
      </c>
    </row>
    <row r="86" spans="1:45" ht="13.5" customHeight="1">
      <c r="A86" s="88" t="str">
        <f>A$8</f>
        <v>AA</v>
      </c>
      <c r="B86" s="94">
        <f t="shared" si="15"/>
        <v>73</v>
      </c>
      <c r="C86" s="13" t="s">
        <v>242</v>
      </c>
      <c r="D86" s="25">
        <v>129</v>
      </c>
      <c r="E86" s="15">
        <v>571</v>
      </c>
      <c r="F86" s="15">
        <v>300</v>
      </c>
      <c r="G86" s="15">
        <v>12</v>
      </c>
      <c r="H86" s="15">
        <v>15.5</v>
      </c>
      <c r="I86" s="16">
        <v>27</v>
      </c>
      <c r="J86" s="32">
        <v>164.1</v>
      </c>
      <c r="K86" s="15">
        <v>540</v>
      </c>
      <c r="L86" s="15">
        <v>486</v>
      </c>
      <c r="M86" s="15" t="s">
        <v>134</v>
      </c>
      <c r="N86" s="15">
        <v>122</v>
      </c>
      <c r="O86" s="16">
        <v>198</v>
      </c>
      <c r="P86" s="18">
        <v>2.2719999999999998</v>
      </c>
      <c r="Q86" s="15">
        <v>17.64</v>
      </c>
      <c r="R86" s="44" t="s">
        <v>243</v>
      </c>
      <c r="S86" s="25">
        <v>129</v>
      </c>
      <c r="T86" s="138">
        <v>91900</v>
      </c>
      <c r="U86" s="89" t="e">
        <f>IF(AND($A86=$V$2,T86&gt;T$4),IF(SUMIF($A$13:$A85,$V$2,U$13:U85)&lt;1,1,0),0)</f>
        <v>#REF!</v>
      </c>
      <c r="V86" s="46"/>
      <c r="W86" s="45">
        <v>3218</v>
      </c>
      <c r="X86" s="15">
        <v>3623</v>
      </c>
      <c r="Y86" s="89" t="e">
        <f>IF(AND($A86=$V$2,W86&gt;X$4),IF(SUMIF($A$13:$A85,$V$2,Y$13:Y85)&lt;1,1,0),0)</f>
        <v>#REF!</v>
      </c>
      <c r="Z86" s="19">
        <v>23.66</v>
      </c>
      <c r="AA86" s="19"/>
      <c r="AB86" s="119" t="e">
        <f>#REF!*100/Z86/AQ$7</f>
        <v>#REF!</v>
      </c>
      <c r="AC86" s="122" t="str">
        <f t="shared" si="11"/>
        <v>b</v>
      </c>
      <c r="AD86" s="124" t="e">
        <f t="shared" si="10"/>
        <v>#REF!</v>
      </c>
      <c r="AE86" s="132" t="e">
        <f t="shared" si="13"/>
        <v>#REF!</v>
      </c>
      <c r="AF86" s="133" t="e">
        <f>IF(AND($A86=$AE$2,AE86&gt;AE$4),IF(SUMIF($A$13:$A85,$AE$2,AF$13:AF85)&lt;1,1,0),0)</f>
        <v>#REF!</v>
      </c>
      <c r="AG86" s="16">
        <v>81.290000000000006</v>
      </c>
      <c r="AH86" s="45">
        <v>6993</v>
      </c>
      <c r="AI86" s="89" t="e">
        <f>IF(AND($A86=$V$2,AH86&gt;AH$4),IF(SUMIF($A$13:$A85,$V$2,AI$13:AI85)&lt;1,1,0),0)</f>
        <v>#REF!</v>
      </c>
      <c r="AJ86" s="45">
        <v>466.2</v>
      </c>
      <c r="AK86" s="47"/>
      <c r="AL86" s="15">
        <v>724.5</v>
      </c>
      <c r="AM86" s="89" t="e">
        <f>IF(AND($A86=$V$2,AJ86&gt;AL$4),IF(SUMIF($A$13:$A85,$V$2,AM$13:AM85)&lt;1,1,0),0)</f>
        <v>#REF!</v>
      </c>
      <c r="AN86" s="17">
        <v>6.53</v>
      </c>
      <c r="AO86" s="119" t="e">
        <f>#REF!*100/AN86/AQ$7</f>
        <v>#REF!</v>
      </c>
      <c r="AP86" s="122" t="str">
        <f t="shared" si="9"/>
        <v>c</v>
      </c>
      <c r="AQ86" s="129" t="e">
        <f t="shared" si="12"/>
        <v>#REF!</v>
      </c>
      <c r="AR86" s="132" t="e">
        <f t="shared" si="14"/>
        <v>#REF!</v>
      </c>
      <c r="AS86" s="133" t="e">
        <f>IF(AND($A86=$AE$2,AR86&gt;AR$4),IF(SUMIF($A$13:$A85,$AE$2,AS$13:AS85)&lt;1,1,0),0)</f>
        <v>#REF!</v>
      </c>
    </row>
    <row r="87" spans="1:45" ht="13.5" customHeight="1">
      <c r="A87" s="88" t="str">
        <f>A$9</f>
        <v>A</v>
      </c>
      <c r="B87" s="94">
        <f t="shared" si="15"/>
        <v>74</v>
      </c>
      <c r="C87" s="13" t="s">
        <v>244</v>
      </c>
      <c r="D87" s="25">
        <v>178</v>
      </c>
      <c r="E87" s="15">
        <v>590</v>
      </c>
      <c r="F87" s="15">
        <v>300</v>
      </c>
      <c r="G87" s="15">
        <v>13</v>
      </c>
      <c r="H87" s="15">
        <v>25</v>
      </c>
      <c r="I87" s="16">
        <v>27</v>
      </c>
      <c r="J87" s="32">
        <v>226.5</v>
      </c>
      <c r="K87" s="15">
        <v>540</v>
      </c>
      <c r="L87" s="15">
        <v>486</v>
      </c>
      <c r="M87" s="15" t="s">
        <v>134</v>
      </c>
      <c r="N87" s="15">
        <v>122</v>
      </c>
      <c r="O87" s="16">
        <v>198</v>
      </c>
      <c r="P87" s="18">
        <v>2.3079999999999998</v>
      </c>
      <c r="Q87" s="15">
        <v>12.98</v>
      </c>
      <c r="R87" s="44" t="s">
        <v>244</v>
      </c>
      <c r="S87" s="25">
        <v>178</v>
      </c>
      <c r="T87" s="138">
        <v>141200</v>
      </c>
      <c r="U87" s="89" t="e">
        <f>IF(AND($A87=$V$2,T87&gt;T$4),IF(SUMIF($A$13:$A86,$V$2,U$13:U86)&lt;1,1,0),0)</f>
        <v>#REF!</v>
      </c>
      <c r="V87" s="46"/>
      <c r="W87" s="45">
        <v>4787</v>
      </c>
      <c r="X87" s="15">
        <v>5350</v>
      </c>
      <c r="Y87" s="89" t="e">
        <f>IF(AND($A87=$V$2,W87&gt;X$4),IF(SUMIF($A$13:$A86,$V$2,Y$13:Y86)&lt;1,1,0),0)</f>
        <v>#REF!</v>
      </c>
      <c r="Z87" s="19">
        <v>24.97</v>
      </c>
      <c r="AA87" s="19"/>
      <c r="AB87" s="119" t="e">
        <f>#REF!*100/Z87/AQ$7</f>
        <v>#REF!</v>
      </c>
      <c r="AC87" s="122" t="str">
        <f t="shared" si="11"/>
        <v>b</v>
      </c>
      <c r="AD87" s="124" t="e">
        <f t="shared" si="10"/>
        <v>#REF!</v>
      </c>
      <c r="AE87" s="132" t="e">
        <f t="shared" si="13"/>
        <v>#REF!</v>
      </c>
      <c r="AF87" s="133" t="e">
        <f>IF(AND($A87=$AE$2,AE87&gt;AE$4),IF(SUMIF($A$13:$A86,$AE$2,AF$13:AF86)&lt;1,1,0),0)</f>
        <v>#REF!</v>
      </c>
      <c r="AG87" s="16">
        <v>93.21</v>
      </c>
      <c r="AH87" s="45">
        <v>11270</v>
      </c>
      <c r="AI87" s="89" t="e">
        <f>IF(AND($A87=$V$2,AH87&gt;AH$4),IF(SUMIF($A$13:$A86,$V$2,AI$13:AI86)&lt;1,1,0),0)</f>
        <v>#REF!</v>
      </c>
      <c r="AJ87" s="45">
        <v>751.4</v>
      </c>
      <c r="AK87" s="47"/>
      <c r="AL87" s="15">
        <v>1156</v>
      </c>
      <c r="AM87" s="89" t="e">
        <f>IF(AND($A87=$V$2,AJ87&gt;AL$4),IF(SUMIF($A$13:$A86,$V$2,AM$13:AM86)&lt;1,1,0),0)</f>
        <v>#REF!</v>
      </c>
      <c r="AN87" s="17">
        <v>7.05</v>
      </c>
      <c r="AO87" s="119" t="e">
        <f>#REF!*100/AN87/AQ$7</f>
        <v>#REF!</v>
      </c>
      <c r="AP87" s="122" t="str">
        <f t="shared" si="9"/>
        <v>c</v>
      </c>
      <c r="AQ87" s="129" t="e">
        <f t="shared" si="12"/>
        <v>#REF!</v>
      </c>
      <c r="AR87" s="132" t="e">
        <f t="shared" si="14"/>
        <v>#REF!</v>
      </c>
      <c r="AS87" s="133" t="e">
        <f>IF(AND($A87=$AE$2,AR87&gt;AR$4),IF(SUMIF($A$13:$A86,$AE$2,AS$13:AS86)&lt;1,1,0),0)</f>
        <v>#REF!</v>
      </c>
    </row>
    <row r="88" spans="1:45" ht="13.5" customHeight="1">
      <c r="A88" s="88" t="str">
        <f>A$10</f>
        <v>B</v>
      </c>
      <c r="B88" s="94">
        <f t="shared" si="15"/>
        <v>75</v>
      </c>
      <c r="C88" s="13" t="s">
        <v>245</v>
      </c>
      <c r="D88" s="25">
        <v>212</v>
      </c>
      <c r="E88" s="15">
        <v>600</v>
      </c>
      <c r="F88" s="15">
        <v>300</v>
      </c>
      <c r="G88" s="15">
        <v>15.5</v>
      </c>
      <c r="H88" s="15">
        <v>30</v>
      </c>
      <c r="I88" s="16">
        <v>27</v>
      </c>
      <c r="J88" s="32">
        <v>270</v>
      </c>
      <c r="K88" s="15">
        <v>540</v>
      </c>
      <c r="L88" s="15">
        <v>486</v>
      </c>
      <c r="M88" s="15" t="s">
        <v>134</v>
      </c>
      <c r="N88" s="15">
        <v>126</v>
      </c>
      <c r="O88" s="16">
        <v>198</v>
      </c>
      <c r="P88" s="18">
        <v>2.323</v>
      </c>
      <c r="Q88" s="15">
        <v>10.96</v>
      </c>
      <c r="R88" s="44" t="s">
        <v>245</v>
      </c>
      <c r="S88" s="25">
        <v>212</v>
      </c>
      <c r="T88" s="138">
        <v>171000</v>
      </c>
      <c r="U88" s="89" t="e">
        <f>IF(AND($A88=$V$2,T88&gt;T$4),IF(SUMIF($A$13:$A87,$V$2,U$13:U87)&lt;1,1,0),0)</f>
        <v>#REF!</v>
      </c>
      <c r="V88" s="46"/>
      <c r="W88" s="45">
        <v>5701</v>
      </c>
      <c r="X88" s="15">
        <v>6425</v>
      </c>
      <c r="Y88" s="89" t="e">
        <f>IF(AND($A88=$V$2,W88&gt;X$4),IF(SUMIF($A$13:$A87,$V$2,Y$13:Y87)&lt;1,1,0),0)</f>
        <v>#REF!</v>
      </c>
      <c r="Z88" s="19">
        <v>25.17</v>
      </c>
      <c r="AA88" s="19"/>
      <c r="AB88" s="119" t="e">
        <f>#REF!*100/Z88/AQ$7</f>
        <v>#REF!</v>
      </c>
      <c r="AC88" s="122" t="str">
        <f t="shared" si="11"/>
        <v>b</v>
      </c>
      <c r="AD88" s="124" t="e">
        <f t="shared" si="10"/>
        <v>#REF!</v>
      </c>
      <c r="AE88" s="132" t="e">
        <f t="shared" si="13"/>
        <v>#REF!</v>
      </c>
      <c r="AF88" s="133" t="e">
        <f>IF(AND($A88=$AE$2,AE88&gt;AE$4),IF(SUMIF($A$13:$A87,$AE$2,AF$13:AF87)&lt;1,1,0),0)</f>
        <v>#REF!</v>
      </c>
      <c r="AG88" s="16">
        <v>110.8</v>
      </c>
      <c r="AH88" s="45">
        <v>13530</v>
      </c>
      <c r="AI88" s="89" t="e">
        <f>IF(AND($A88=$V$2,AH88&gt;AH$4),IF(SUMIF($A$13:$A87,$V$2,AI$13:AI87)&lt;1,1,0),0)</f>
        <v>#REF!</v>
      </c>
      <c r="AJ88" s="45">
        <v>902</v>
      </c>
      <c r="AK88" s="47"/>
      <c r="AL88" s="15">
        <v>1391</v>
      </c>
      <c r="AM88" s="89" t="e">
        <f>IF(AND($A88=$V$2,AJ88&gt;AL$4),IF(SUMIF($A$13:$A87,$V$2,AM$13:AM87)&lt;1,1,0),0)</f>
        <v>#REF!</v>
      </c>
      <c r="AN88" s="17">
        <v>7.08</v>
      </c>
      <c r="AO88" s="119" t="e">
        <f>#REF!*100/AN88/AQ$7</f>
        <v>#REF!</v>
      </c>
      <c r="AP88" s="122" t="str">
        <f t="shared" ref="AP88:AP151" si="16">IF(E88/F88&lt;1.2,IF(H88&lt;40,"b","c"),IF(H88&lt;100,"c","d"))</f>
        <v>c</v>
      </c>
      <c r="AQ88" s="129" t="e">
        <f t="shared" si="12"/>
        <v>#REF!</v>
      </c>
      <c r="AR88" s="132" t="e">
        <f t="shared" si="14"/>
        <v>#REF!</v>
      </c>
      <c r="AS88" s="133" t="e">
        <f>IF(AND($A88=$AE$2,AR88&gt;AR$4),IF(SUMIF($A$13:$A87,$AE$2,AS$13:AS87)&lt;1,1,0),0)</f>
        <v>#REF!</v>
      </c>
    </row>
    <row r="89" spans="1:45" ht="13.5" customHeight="1">
      <c r="A89" s="88" t="str">
        <f>A$11</f>
        <v>M</v>
      </c>
      <c r="B89" s="94">
        <f t="shared" si="15"/>
        <v>76</v>
      </c>
      <c r="C89" s="13" t="s">
        <v>246</v>
      </c>
      <c r="D89" s="25">
        <v>285</v>
      </c>
      <c r="E89" s="15">
        <v>620</v>
      </c>
      <c r="F89" s="15">
        <v>305</v>
      </c>
      <c r="G89" s="15">
        <v>21</v>
      </c>
      <c r="H89" s="15">
        <v>40</v>
      </c>
      <c r="I89" s="16">
        <v>27</v>
      </c>
      <c r="J89" s="32">
        <v>363.7</v>
      </c>
      <c r="K89" s="15">
        <v>540</v>
      </c>
      <c r="L89" s="15">
        <v>486</v>
      </c>
      <c r="M89" s="15" t="s">
        <v>134</v>
      </c>
      <c r="N89" s="15">
        <v>132</v>
      </c>
      <c r="O89" s="16">
        <v>200</v>
      </c>
      <c r="P89" s="18">
        <v>2.3719999999999999</v>
      </c>
      <c r="Q89" s="15">
        <v>8.3079999999999998</v>
      </c>
      <c r="R89" s="44" t="s">
        <v>246</v>
      </c>
      <c r="S89" s="25">
        <v>285</v>
      </c>
      <c r="T89" s="138">
        <v>237400</v>
      </c>
      <c r="U89" s="89" t="e">
        <f>IF(AND($A89=$V$2,T89&gt;T$4),IF(SUMIF($A$13:$A88,$V$2,U$13:U88)&lt;1,1,0),0)</f>
        <v>#REF!</v>
      </c>
      <c r="V89" s="46"/>
      <c r="W89" s="45">
        <v>7660</v>
      </c>
      <c r="X89" s="15">
        <v>8772</v>
      </c>
      <c r="Y89" s="89" t="e">
        <f>IF(AND($A89=$V$2,W89&gt;X$4),IF(SUMIF($A$13:$A88,$V$2,Y$13:Y88)&lt;1,1,0),0)</f>
        <v>#REF!</v>
      </c>
      <c r="Z89" s="19">
        <v>25.55</v>
      </c>
      <c r="AA89" s="19"/>
      <c r="AB89" s="119" t="e">
        <f>#REF!*100/Z89/AQ$7</f>
        <v>#REF!</v>
      </c>
      <c r="AC89" s="122" t="str">
        <f t="shared" si="11"/>
        <v>b</v>
      </c>
      <c r="AD89" s="124" t="e">
        <f t="shared" si="10"/>
        <v>#REF!</v>
      </c>
      <c r="AE89" s="132" t="e">
        <f t="shared" si="13"/>
        <v>#REF!</v>
      </c>
      <c r="AF89" s="133" t="e">
        <f>IF(AND($A89=$AE$2,AE89&gt;AE$4),IF(SUMIF($A$13:$A88,$AE$2,AF$13:AF88)&lt;1,1,0),0)</f>
        <v>#REF!</v>
      </c>
      <c r="AG89" s="16">
        <v>149.69999999999999</v>
      </c>
      <c r="AH89" s="45">
        <v>18980</v>
      </c>
      <c r="AI89" s="89" t="e">
        <f>IF(AND($A89=$V$2,AH89&gt;AH$4),IF(SUMIF($A$13:$A88,$V$2,AI$13:AI88)&lt;1,1,0),0)</f>
        <v>#REF!</v>
      </c>
      <c r="AJ89" s="45">
        <v>1244</v>
      </c>
      <c r="AK89" s="47"/>
      <c r="AL89" s="15">
        <v>1930</v>
      </c>
      <c r="AM89" s="89" t="e">
        <f>IF(AND($A89=$V$2,AJ89&gt;AL$4),IF(SUMIF($A$13:$A88,$V$2,AM$13:AM88)&lt;1,1,0),0)</f>
        <v>#REF!</v>
      </c>
      <c r="AN89" s="17">
        <v>7.22</v>
      </c>
      <c r="AO89" s="119" t="e">
        <f>#REF!*100/AN89/AQ$7</f>
        <v>#REF!</v>
      </c>
      <c r="AP89" s="122" t="str">
        <f t="shared" si="16"/>
        <v>c</v>
      </c>
      <c r="AQ89" s="129" t="e">
        <f t="shared" si="12"/>
        <v>#REF!</v>
      </c>
      <c r="AR89" s="132" t="e">
        <f t="shared" si="14"/>
        <v>#REF!</v>
      </c>
      <c r="AS89" s="133" t="e">
        <f>IF(AND($A89=$AE$2,AR89&gt;AR$4),IF(SUMIF($A$13:$A88,$AE$2,AS$13:AS88)&lt;1,1,0),0)</f>
        <v>#REF!</v>
      </c>
    </row>
    <row r="90" spans="1:45" ht="13.5" customHeight="1">
      <c r="B90" s="94"/>
      <c r="C90" s="13" t="s">
        <v>247</v>
      </c>
      <c r="D90" s="25">
        <v>337</v>
      </c>
      <c r="E90" s="15">
        <v>632</v>
      </c>
      <c r="F90" s="15">
        <v>310</v>
      </c>
      <c r="G90" s="15">
        <v>25.5</v>
      </c>
      <c r="H90" s="15">
        <v>46</v>
      </c>
      <c r="I90" s="16">
        <v>27</v>
      </c>
      <c r="J90" s="32">
        <v>429.2</v>
      </c>
      <c r="K90" s="15">
        <v>540</v>
      </c>
      <c r="L90" s="15">
        <v>486</v>
      </c>
      <c r="M90" s="15" t="s">
        <v>134</v>
      </c>
      <c r="N90" s="15">
        <v>138</v>
      </c>
      <c r="O90" s="16">
        <v>202</v>
      </c>
      <c r="P90" s="18">
        <v>2.407</v>
      </c>
      <c r="Q90" s="15">
        <v>7.1440000000000001</v>
      </c>
      <c r="R90" s="44" t="s">
        <v>248</v>
      </c>
      <c r="S90" s="25">
        <v>337</v>
      </c>
      <c r="T90" s="138">
        <v>283200</v>
      </c>
      <c r="U90" s="89" t="e">
        <f>IF(AND($A90=$V$2,T90&gt;T$4),IF(SUMIF($A$13:$A89,$V$2,U$13:U89)&lt;1,1,0),0)</f>
        <v>#REF!</v>
      </c>
      <c r="V90" s="46"/>
      <c r="W90" s="45">
        <v>8961</v>
      </c>
      <c r="X90" s="15">
        <v>10380</v>
      </c>
      <c r="Y90" s="89" t="e">
        <f>IF(AND($A90=$V$2,W90&gt;X$4),IF(SUMIF($A$13:$A89,$V$2,Y$13:Y89)&lt;1,1,0),0)</f>
        <v>#REF!</v>
      </c>
      <c r="Z90" s="19">
        <v>25.69</v>
      </c>
      <c r="AA90" s="19"/>
      <c r="AB90" s="119" t="e">
        <f>#REF!*100/Z90/AQ$7</f>
        <v>#REF!</v>
      </c>
      <c r="AC90" s="122" t="str">
        <f t="shared" si="11"/>
        <v>b</v>
      </c>
      <c r="AD90" s="124" t="e">
        <f t="shared" si="10"/>
        <v>#REF!</v>
      </c>
      <c r="AE90" s="132" t="e">
        <f t="shared" si="13"/>
        <v>#REF!</v>
      </c>
      <c r="AF90" s="133" t="e">
        <f>IF(AND($A90=$AE$2,AE90&gt;AE$4),IF(SUMIF($A$13:$A89,$AE$2,AF$13:AF89)&lt;1,1,0),0)</f>
        <v>#REF!</v>
      </c>
      <c r="AG90" s="16">
        <v>180.5</v>
      </c>
      <c r="AH90" s="45">
        <v>22940</v>
      </c>
      <c r="AI90" s="89" t="e">
        <f>IF(AND($A90=$V$2,AH90&gt;AH$4),IF(SUMIF($A$13:$A89,$V$2,AI$13:AI89)&lt;1,1,0),0)</f>
        <v>#REF!</v>
      </c>
      <c r="AJ90" s="45">
        <v>1480</v>
      </c>
      <c r="AK90" s="47"/>
      <c r="AL90" s="15">
        <v>2310</v>
      </c>
      <c r="AM90" s="89" t="e">
        <f>IF(AND($A90=$V$2,AJ90&gt;AL$4),IF(SUMIF($A$13:$A89,$V$2,AM$13:AM89)&lt;1,1,0),0)</f>
        <v>#REF!</v>
      </c>
      <c r="AN90" s="17">
        <v>7.31</v>
      </c>
      <c r="AO90" s="119" t="e">
        <f>#REF!*100/AN90/AQ$7</f>
        <v>#REF!</v>
      </c>
      <c r="AP90" s="122" t="str">
        <f t="shared" si="16"/>
        <v>c</v>
      </c>
      <c r="AQ90" s="129" t="e">
        <f t="shared" si="12"/>
        <v>#REF!</v>
      </c>
      <c r="AR90" s="132" t="e">
        <f t="shared" si="14"/>
        <v>#REF!</v>
      </c>
      <c r="AS90" s="133" t="e">
        <f>IF(AND($A90=$AE$2,AR90&gt;AR$4),IF(SUMIF($A$13:$A89,$AE$2,AS$13:AS89)&lt;1,1,0),0)</f>
        <v>#REF!</v>
      </c>
    </row>
    <row r="91" spans="1:45" ht="13.5" customHeight="1">
      <c r="B91" s="94"/>
      <c r="C91" s="13" t="s">
        <v>249</v>
      </c>
      <c r="D91" s="25">
        <v>399</v>
      </c>
      <c r="E91" s="15">
        <v>648</v>
      </c>
      <c r="F91" s="15">
        <v>315</v>
      </c>
      <c r="G91" s="15">
        <v>30</v>
      </c>
      <c r="H91" s="15">
        <v>54</v>
      </c>
      <c r="I91" s="16">
        <v>27</v>
      </c>
      <c r="J91" s="32">
        <v>508.5</v>
      </c>
      <c r="K91" s="15">
        <v>540</v>
      </c>
      <c r="L91" s="15">
        <v>486</v>
      </c>
      <c r="M91" s="15" t="s">
        <v>134</v>
      </c>
      <c r="N91" s="15">
        <v>142</v>
      </c>
      <c r="O91" s="16">
        <v>208</v>
      </c>
      <c r="P91" s="18">
        <v>2.4500000000000002</v>
      </c>
      <c r="Q91" s="15">
        <v>6.1369999999999996</v>
      </c>
      <c r="R91" s="44" t="s">
        <v>250</v>
      </c>
      <c r="S91" s="25">
        <v>399</v>
      </c>
      <c r="T91" s="138">
        <v>344600</v>
      </c>
      <c r="U91" s="89" t="e">
        <f>IF(AND($A91=$V$2,T91&gt;T$4),IF(SUMIF($A$13:$A90,$V$2,U$13:U90)&lt;1,1,0),0)</f>
        <v>#REF!</v>
      </c>
      <c r="V91" s="46"/>
      <c r="W91" s="45">
        <v>10640</v>
      </c>
      <c r="X91" s="15">
        <v>12460</v>
      </c>
      <c r="Y91" s="89" t="e">
        <f>IF(AND($A91=$V$2,W91&gt;X$4),IF(SUMIF($A$13:$A90,$V$2,Y$13:Y90)&lt;1,1,0),0)</f>
        <v>#REF!</v>
      </c>
      <c r="Z91" s="19">
        <v>26.03</v>
      </c>
      <c r="AA91" s="19"/>
      <c r="AB91" s="119" t="e">
        <f>#REF!*100/Z91/AQ$7</f>
        <v>#REF!</v>
      </c>
      <c r="AC91" s="122" t="str">
        <f t="shared" si="11"/>
        <v>b</v>
      </c>
      <c r="AD91" s="124" t="e">
        <f t="shared" si="10"/>
        <v>#REF!</v>
      </c>
      <c r="AE91" s="132" t="e">
        <f t="shared" si="13"/>
        <v>#REF!</v>
      </c>
      <c r="AF91" s="133" t="e">
        <f>IF(AND($A91=$AE$2,AE91&gt;AE$4),IF(SUMIF($A$13:$A90,$AE$2,AF$13:AF90)&lt;1,1,0),0)</f>
        <v>#REF!</v>
      </c>
      <c r="AG91" s="16">
        <v>213.6</v>
      </c>
      <c r="AH91" s="45">
        <v>28280</v>
      </c>
      <c r="AI91" s="89" t="e">
        <f>IF(AND($A91=$V$2,AH91&gt;AH$4),IF(SUMIF($A$13:$A90,$V$2,AI$13:AI90)&lt;1,1,0),0)</f>
        <v>#REF!</v>
      </c>
      <c r="AJ91" s="45">
        <v>1796</v>
      </c>
      <c r="AK91" s="47"/>
      <c r="AL91" s="15">
        <v>2814</v>
      </c>
      <c r="AM91" s="89" t="e">
        <f>IF(AND($A91=$V$2,AJ91&gt;AL$4),IF(SUMIF($A$13:$A90,$V$2,AM$13:AM90)&lt;1,1,0),0)</f>
        <v>#REF!</v>
      </c>
      <c r="AN91" s="17">
        <v>7.46</v>
      </c>
      <c r="AO91" s="119" t="e">
        <f>#REF!*100/AN91/AQ$7</f>
        <v>#REF!</v>
      </c>
      <c r="AP91" s="122" t="str">
        <f t="shared" si="16"/>
        <v>c</v>
      </c>
      <c r="AQ91" s="129" t="e">
        <f t="shared" si="12"/>
        <v>#REF!</v>
      </c>
      <c r="AR91" s="132" t="e">
        <f t="shared" si="14"/>
        <v>#REF!</v>
      </c>
      <c r="AS91" s="133" t="e">
        <f>IF(AND($A91=$AE$2,AR91&gt;AR$4),IF(SUMIF($A$13:$A90,$AE$2,AS$13:AS90)&lt;1,1,0),0)</f>
        <v>#REF!</v>
      </c>
    </row>
    <row r="92" spans="1:45" ht="13.5" customHeight="1">
      <c r="A92" s="88" t="str">
        <f>A$8</f>
        <v>AA</v>
      </c>
      <c r="B92" s="94">
        <f>B89+1</f>
        <v>77</v>
      </c>
      <c r="C92" s="13" t="s">
        <v>251</v>
      </c>
      <c r="D92" s="25">
        <v>138</v>
      </c>
      <c r="E92" s="15">
        <v>620</v>
      </c>
      <c r="F92" s="15">
        <v>300</v>
      </c>
      <c r="G92" s="15">
        <v>12.5</v>
      </c>
      <c r="H92" s="15">
        <v>16</v>
      </c>
      <c r="I92" s="16">
        <v>27</v>
      </c>
      <c r="J92" s="32">
        <v>175.8</v>
      </c>
      <c r="K92" s="15">
        <v>588</v>
      </c>
      <c r="L92" s="15">
        <v>534</v>
      </c>
      <c r="M92" s="15" t="s">
        <v>134</v>
      </c>
      <c r="N92" s="15">
        <v>122</v>
      </c>
      <c r="O92" s="16">
        <v>198</v>
      </c>
      <c r="P92" s="18">
        <v>2.3690000000000002</v>
      </c>
      <c r="Q92" s="15">
        <v>17.170000000000002</v>
      </c>
      <c r="R92" s="44" t="s">
        <v>252</v>
      </c>
      <c r="S92" s="25">
        <v>138</v>
      </c>
      <c r="T92" s="138">
        <v>113900</v>
      </c>
      <c r="U92" s="89" t="e">
        <f>IF(AND($A92=$V$2,T92&gt;T$4),IF(SUMIF($A$13:$A91,$V$2,U$13:U91)&lt;1,1,0),0)</f>
        <v>#REF!</v>
      </c>
      <c r="V92" s="46"/>
      <c r="W92" s="45">
        <v>3676</v>
      </c>
      <c r="X92" s="15">
        <v>4160</v>
      </c>
      <c r="Y92" s="89" t="e">
        <f>IF(AND($A92=$V$2,W92&gt;X$4),IF(SUMIF($A$13:$A91,$V$2,Y$13:Y91)&lt;1,1,0),0)</f>
        <v>#REF!</v>
      </c>
      <c r="Z92" s="19">
        <v>25.46</v>
      </c>
      <c r="AA92" s="19"/>
      <c r="AB92" s="119" t="e">
        <f>#REF!*100/Z92/AQ$7</f>
        <v>#REF!</v>
      </c>
      <c r="AC92" s="122" t="str">
        <f t="shared" si="11"/>
        <v>b</v>
      </c>
      <c r="AD92" s="124" t="e">
        <f t="shared" si="10"/>
        <v>#REF!</v>
      </c>
      <c r="AE92" s="132" t="e">
        <f t="shared" si="13"/>
        <v>#REF!</v>
      </c>
      <c r="AF92" s="133" t="e">
        <f>IF(AND($A92=$AE$2,AE92&gt;AE$4),IF(SUMIF($A$13:$A91,$AE$2,AF$13:AF91)&lt;1,1,0),0)</f>
        <v>#REF!</v>
      </c>
      <c r="AG92" s="17">
        <v>90.4</v>
      </c>
      <c r="AH92" s="45">
        <v>7221</v>
      </c>
      <c r="AI92" s="89" t="e">
        <f>IF(AND($A92=$V$2,AH92&gt;AH$4),IF(SUMIF($A$13:$A91,$V$2,AI$13:AI91)&lt;1,1,0),0)</f>
        <v>#REF!</v>
      </c>
      <c r="AJ92" s="45">
        <v>481.4</v>
      </c>
      <c r="AK92" s="47"/>
      <c r="AL92" s="15">
        <v>750.7</v>
      </c>
      <c r="AM92" s="89" t="e">
        <f>IF(AND($A92=$V$2,AJ92&gt;AL$4),IF(SUMIF($A$13:$A91,$V$2,AM$13:AM91)&lt;1,1,0),0)</f>
        <v>#REF!</v>
      </c>
      <c r="AN92" s="17">
        <v>6.41</v>
      </c>
      <c r="AO92" s="119" t="e">
        <f>#REF!*100/AN92/AQ$7</f>
        <v>#REF!</v>
      </c>
      <c r="AP92" s="122" t="str">
        <f t="shared" si="16"/>
        <v>c</v>
      </c>
      <c r="AQ92" s="129" t="e">
        <f t="shared" si="12"/>
        <v>#REF!</v>
      </c>
      <c r="AR92" s="132" t="e">
        <f t="shared" si="14"/>
        <v>#REF!</v>
      </c>
      <c r="AS92" s="133" t="e">
        <f>IF(AND($A92=$AE$2,AR92&gt;AR$4),IF(SUMIF($A$13:$A91,$AE$2,AS$13:AS91)&lt;1,1,0),0)</f>
        <v>#REF!</v>
      </c>
    </row>
    <row r="93" spans="1:45" ht="13.5" customHeight="1">
      <c r="A93" s="88" t="str">
        <f>A$9</f>
        <v>A</v>
      </c>
      <c r="B93" s="94">
        <f>B92+1</f>
        <v>78</v>
      </c>
      <c r="C93" s="13" t="s">
        <v>253</v>
      </c>
      <c r="D93" s="25">
        <v>190</v>
      </c>
      <c r="E93" s="15">
        <v>640</v>
      </c>
      <c r="F93" s="15">
        <v>300</v>
      </c>
      <c r="G93" s="15">
        <v>13.5</v>
      </c>
      <c r="H93" s="15">
        <v>26</v>
      </c>
      <c r="I93" s="16">
        <v>27</v>
      </c>
      <c r="J93" s="32">
        <v>241.6</v>
      </c>
      <c r="K93" s="15">
        <v>588</v>
      </c>
      <c r="L93" s="15">
        <v>534</v>
      </c>
      <c r="M93" s="15" t="s">
        <v>134</v>
      </c>
      <c r="N93" s="15">
        <v>124</v>
      </c>
      <c r="O93" s="16">
        <v>198</v>
      </c>
      <c r="P93" s="18">
        <v>2.407</v>
      </c>
      <c r="Q93" s="15">
        <v>12.69</v>
      </c>
      <c r="R93" s="44" t="s">
        <v>253</v>
      </c>
      <c r="S93" s="25">
        <v>190</v>
      </c>
      <c r="T93" s="138">
        <v>175200</v>
      </c>
      <c r="U93" s="89" t="e">
        <f>IF(AND($A93=$V$2,T93&gt;T$4),IF(SUMIF($A$13:$A92,$V$2,U$13:U92)&lt;1,1,0),0)</f>
        <v>#REF!</v>
      </c>
      <c r="V93" s="46"/>
      <c r="W93" s="45">
        <v>5474</v>
      </c>
      <c r="X93" s="15">
        <v>6136</v>
      </c>
      <c r="Y93" s="89" t="e">
        <f>IF(AND($A93=$V$2,W93&gt;X$4),IF(SUMIF($A$13:$A92,$V$2,Y$13:Y92)&lt;1,1,0),0)</f>
        <v>#REF!</v>
      </c>
      <c r="Z93" s="19">
        <v>26.93</v>
      </c>
      <c r="AA93" s="19"/>
      <c r="AB93" s="119" t="e">
        <f>#REF!*100/Z93/AQ$7</f>
        <v>#REF!</v>
      </c>
      <c r="AC93" s="122" t="str">
        <f t="shared" si="11"/>
        <v>b</v>
      </c>
      <c r="AD93" s="124" t="e">
        <f t="shared" si="10"/>
        <v>#REF!</v>
      </c>
      <c r="AE93" s="132" t="e">
        <f t="shared" si="13"/>
        <v>#REF!</v>
      </c>
      <c r="AF93" s="133" t="e">
        <f>IF(AND($A93=$AE$2,AE93&gt;AE$4),IF(SUMIF($A$13:$A92,$AE$2,AF$13:AF92)&lt;1,1,0),0)</f>
        <v>#REF!</v>
      </c>
      <c r="AG93" s="16">
        <v>103.2</v>
      </c>
      <c r="AH93" s="45">
        <v>11720</v>
      </c>
      <c r="AI93" s="89" t="e">
        <f>IF(AND($A93=$V$2,AH93&gt;AH$4),IF(SUMIF($A$13:$A92,$V$2,AI$13:AI92)&lt;1,1,0),0)</f>
        <v>#REF!</v>
      </c>
      <c r="AJ93" s="45">
        <v>781.6</v>
      </c>
      <c r="AK93" s="47"/>
      <c r="AL93" s="15">
        <v>1205</v>
      </c>
      <c r="AM93" s="89" t="e">
        <f>IF(AND($A93=$V$2,AJ93&gt;AL$4),IF(SUMIF($A$13:$A92,$V$2,AM$13:AM92)&lt;1,1,0),0)</f>
        <v>#REF!</v>
      </c>
      <c r="AN93" s="17">
        <v>6.97</v>
      </c>
      <c r="AO93" s="119" t="e">
        <f>#REF!*100/AN93/AQ$7</f>
        <v>#REF!</v>
      </c>
      <c r="AP93" s="122" t="str">
        <f t="shared" si="16"/>
        <v>c</v>
      </c>
      <c r="AQ93" s="129" t="e">
        <f t="shared" si="12"/>
        <v>#REF!</v>
      </c>
      <c r="AR93" s="132" t="e">
        <f t="shared" si="14"/>
        <v>#REF!</v>
      </c>
      <c r="AS93" s="133" t="e">
        <f>IF(AND($A93=$AE$2,AR93&gt;AR$4),IF(SUMIF($A$13:$A92,$AE$2,AS$13:AS92)&lt;1,1,0),0)</f>
        <v>#REF!</v>
      </c>
    </row>
    <row r="94" spans="1:45" ht="13.5" customHeight="1">
      <c r="A94" s="88" t="str">
        <f>A$10</f>
        <v>B</v>
      </c>
      <c r="B94" s="94">
        <f>B93+1</f>
        <v>79</v>
      </c>
      <c r="C94" s="13" t="s">
        <v>254</v>
      </c>
      <c r="D94" s="25">
        <v>225</v>
      </c>
      <c r="E94" s="15">
        <v>650</v>
      </c>
      <c r="F94" s="15">
        <v>300</v>
      </c>
      <c r="G94" s="15">
        <v>16</v>
      </c>
      <c r="H94" s="15">
        <v>31</v>
      </c>
      <c r="I94" s="16">
        <v>27</v>
      </c>
      <c r="J94" s="32">
        <v>286.3</v>
      </c>
      <c r="K94" s="15">
        <v>588</v>
      </c>
      <c r="L94" s="15">
        <v>534</v>
      </c>
      <c r="M94" s="15" t="s">
        <v>134</v>
      </c>
      <c r="N94" s="15">
        <v>126</v>
      </c>
      <c r="O94" s="16">
        <v>198</v>
      </c>
      <c r="P94" s="18">
        <v>2.4220000000000002</v>
      </c>
      <c r="Q94" s="15">
        <v>10.77</v>
      </c>
      <c r="R94" s="44" t="s">
        <v>254</v>
      </c>
      <c r="S94" s="25">
        <v>225</v>
      </c>
      <c r="T94" s="138">
        <v>210600</v>
      </c>
      <c r="U94" s="89" t="e">
        <f>IF(AND($A94=$V$2,T94&gt;T$4),IF(SUMIF($A$13:$A93,$V$2,U$13:U93)&lt;1,1,0),0)</f>
        <v>#REF!</v>
      </c>
      <c r="V94" s="46"/>
      <c r="W94" s="45">
        <v>6480</v>
      </c>
      <c r="X94" s="15">
        <v>7320</v>
      </c>
      <c r="Y94" s="89" t="e">
        <f>IF(AND($A94=$V$2,W94&gt;X$4),IF(SUMIF($A$13:$A93,$V$2,Y$13:Y93)&lt;1,1,0),0)</f>
        <v>#REF!</v>
      </c>
      <c r="Z94" s="19">
        <v>27.12</v>
      </c>
      <c r="AA94" s="19"/>
      <c r="AB94" s="119" t="e">
        <f>#REF!*100/Z94/AQ$7</f>
        <v>#REF!</v>
      </c>
      <c r="AC94" s="122" t="str">
        <f t="shared" si="11"/>
        <v>b</v>
      </c>
      <c r="AD94" s="124" t="e">
        <f t="shared" si="10"/>
        <v>#REF!</v>
      </c>
      <c r="AE94" s="132" t="e">
        <f t="shared" si="13"/>
        <v>#REF!</v>
      </c>
      <c r="AF94" s="133" t="e">
        <f>IF(AND($A94=$AE$2,AE94&gt;AE$4),IF(SUMIF($A$13:$A93,$AE$2,AF$13:AF93)&lt;1,1,0),0)</f>
        <v>#REF!</v>
      </c>
      <c r="AG94" s="32">
        <v>122</v>
      </c>
      <c r="AH94" s="45">
        <v>13980</v>
      </c>
      <c r="AI94" s="89" t="e">
        <f>IF(AND($A94=$V$2,AH94&gt;AH$4),IF(SUMIF($A$13:$A93,$V$2,AI$13:AI93)&lt;1,1,0),0)</f>
        <v>#REF!</v>
      </c>
      <c r="AJ94" s="45">
        <v>932.3</v>
      </c>
      <c r="AK94" s="47"/>
      <c r="AL94" s="15">
        <v>1441</v>
      </c>
      <c r="AM94" s="89" t="e">
        <f>IF(AND($A94=$V$2,AJ94&gt;AL$4),IF(SUMIF($A$13:$A93,$V$2,AM$13:AM93)&lt;1,1,0),0)</f>
        <v>#REF!</v>
      </c>
      <c r="AN94" s="17">
        <v>6.99</v>
      </c>
      <c r="AO94" s="119" t="e">
        <f>#REF!*100/AN94/AQ$7</f>
        <v>#REF!</v>
      </c>
      <c r="AP94" s="122" t="str">
        <f t="shared" si="16"/>
        <v>c</v>
      </c>
      <c r="AQ94" s="129" t="e">
        <f t="shared" si="12"/>
        <v>#REF!</v>
      </c>
      <c r="AR94" s="132" t="e">
        <f t="shared" si="14"/>
        <v>#REF!</v>
      </c>
      <c r="AS94" s="133" t="e">
        <f>IF(AND($A94=$AE$2,AR94&gt;AR$4),IF(SUMIF($A$13:$A93,$AE$2,AS$13:AS93)&lt;1,1,0),0)</f>
        <v>#REF!</v>
      </c>
    </row>
    <row r="95" spans="1:45" ht="13.5" customHeight="1">
      <c r="A95" s="88" t="str">
        <f>A$11</f>
        <v>M</v>
      </c>
      <c r="B95" s="94">
        <f>B94+1</f>
        <v>80</v>
      </c>
      <c r="C95" s="13" t="s">
        <v>255</v>
      </c>
      <c r="D95" s="25">
        <v>293</v>
      </c>
      <c r="E95" s="15">
        <v>668</v>
      </c>
      <c r="F95" s="15">
        <v>305</v>
      </c>
      <c r="G95" s="15">
        <v>21</v>
      </c>
      <c r="H95" s="15">
        <v>40</v>
      </c>
      <c r="I95" s="16">
        <v>27</v>
      </c>
      <c r="J95" s="32">
        <v>373.7</v>
      </c>
      <c r="K95" s="15">
        <v>588</v>
      </c>
      <c r="L95" s="15">
        <v>534</v>
      </c>
      <c r="M95" s="15" t="s">
        <v>134</v>
      </c>
      <c r="N95" s="15">
        <v>132</v>
      </c>
      <c r="O95" s="16">
        <v>200</v>
      </c>
      <c r="P95" s="18">
        <v>2.468</v>
      </c>
      <c r="Q95" s="15">
        <v>8.4109999999999996</v>
      </c>
      <c r="R95" s="44" t="s">
        <v>255</v>
      </c>
      <c r="S95" s="25">
        <v>293</v>
      </c>
      <c r="T95" s="138">
        <v>281700</v>
      </c>
      <c r="U95" s="89" t="e">
        <f>IF(AND($A95=$V$2,T95&gt;T$4),IF(SUMIF($A$13:$A94,$V$2,U$13:U94)&lt;1,1,0),0)</f>
        <v>#REF!</v>
      </c>
      <c r="V95" s="46"/>
      <c r="W95" s="45">
        <v>8433</v>
      </c>
      <c r="X95" s="15">
        <v>9657</v>
      </c>
      <c r="Y95" s="89" t="e">
        <f>IF(AND($A95=$V$2,W95&gt;X$4),IF(SUMIF($A$13:$A94,$V$2,Y$13:Y94)&lt;1,1,0),0)</f>
        <v>#REF!</v>
      </c>
      <c r="Z95" s="19">
        <v>27.45</v>
      </c>
      <c r="AA95" s="19"/>
      <c r="AB95" s="119" t="e">
        <f>#REF!*100/Z95/AQ$7</f>
        <v>#REF!</v>
      </c>
      <c r="AC95" s="122" t="str">
        <f t="shared" si="11"/>
        <v>b</v>
      </c>
      <c r="AD95" s="124" t="e">
        <f t="shared" si="10"/>
        <v>#REF!</v>
      </c>
      <c r="AE95" s="132" t="e">
        <f t="shared" si="13"/>
        <v>#REF!</v>
      </c>
      <c r="AF95" s="133" t="e">
        <f>IF(AND($A95=$AE$2,AE95&gt;AE$4),IF(SUMIF($A$13:$A94,$AE$2,AF$13:AF94)&lt;1,1,0),0)</f>
        <v>#REF!</v>
      </c>
      <c r="AG95" s="16">
        <v>159.69999999999999</v>
      </c>
      <c r="AH95" s="45">
        <v>18980</v>
      </c>
      <c r="AI95" s="89" t="e">
        <f>IF(AND($A95=$V$2,AH95&gt;AH$4),IF(SUMIF($A$13:$A94,$V$2,AI$13:AI94)&lt;1,1,0),0)</f>
        <v>#REF!</v>
      </c>
      <c r="AJ95" s="45">
        <v>1245</v>
      </c>
      <c r="AK95" s="47"/>
      <c r="AL95" s="15">
        <v>1936</v>
      </c>
      <c r="AM95" s="89" t="e">
        <f>IF(AND($A95=$V$2,AJ95&gt;AL$4),IF(SUMIF($A$13:$A94,$V$2,AM$13:AM94)&lt;1,1,0),0)</f>
        <v>#REF!</v>
      </c>
      <c r="AN95" s="17">
        <v>7.13</v>
      </c>
      <c r="AO95" s="119" t="e">
        <f>#REF!*100/AN95/AQ$7</f>
        <v>#REF!</v>
      </c>
      <c r="AP95" s="122" t="str">
        <f t="shared" si="16"/>
        <v>c</v>
      </c>
      <c r="AQ95" s="129" t="e">
        <f t="shared" si="12"/>
        <v>#REF!</v>
      </c>
      <c r="AR95" s="132" t="e">
        <f t="shared" si="14"/>
        <v>#REF!</v>
      </c>
      <c r="AS95" s="133" t="e">
        <f>IF(AND($A95=$AE$2,AR95&gt;AR$4),IF(SUMIF($A$13:$A94,$AE$2,AS$13:AS94)&lt;1,1,0),0)</f>
        <v>#REF!</v>
      </c>
    </row>
    <row r="96" spans="1:45" ht="13.5" customHeight="1">
      <c r="B96" s="94"/>
      <c r="C96" s="13" t="s">
        <v>256</v>
      </c>
      <c r="D96" s="25">
        <v>343</v>
      </c>
      <c r="E96" s="15">
        <v>680</v>
      </c>
      <c r="F96" s="15">
        <v>309</v>
      </c>
      <c r="G96" s="15">
        <v>25</v>
      </c>
      <c r="H96" s="15">
        <v>46</v>
      </c>
      <c r="I96" s="16">
        <v>27</v>
      </c>
      <c r="J96" s="32">
        <v>437.5</v>
      </c>
      <c r="K96" s="15">
        <v>588</v>
      </c>
      <c r="L96" s="15">
        <v>534</v>
      </c>
      <c r="M96" s="15" t="s">
        <v>134</v>
      </c>
      <c r="N96" s="15">
        <v>138</v>
      </c>
      <c r="O96" s="16">
        <v>202</v>
      </c>
      <c r="P96" s="18">
        <v>2.5</v>
      </c>
      <c r="Q96" s="15">
        <v>7.2779999999999996</v>
      </c>
      <c r="R96" s="44" t="s">
        <v>257</v>
      </c>
      <c r="S96" s="25">
        <v>343</v>
      </c>
      <c r="T96" s="138">
        <v>333700</v>
      </c>
      <c r="U96" s="89" t="e">
        <f>IF(AND($A96=$V$2,T96&gt;T$4),IF(SUMIF($A$13:$A95,$V$2,U$13:U95)&lt;1,1,0),0)</f>
        <v>#REF!</v>
      </c>
      <c r="V96" s="46"/>
      <c r="W96" s="45">
        <v>9815</v>
      </c>
      <c r="X96" s="15">
        <v>11350</v>
      </c>
      <c r="Y96" s="89" t="e">
        <f>IF(AND($A96=$V$2,W96&gt;X$4),IF(SUMIF($A$13:$A95,$V$2,Y$13:Y95)&lt;1,1,0),0)</f>
        <v>#REF!</v>
      </c>
      <c r="Z96" s="19">
        <v>27.62</v>
      </c>
      <c r="AA96" s="19"/>
      <c r="AB96" s="119" t="e">
        <f>#REF!*100/Z96/AQ$7</f>
        <v>#REF!</v>
      </c>
      <c r="AC96" s="122" t="str">
        <f t="shared" si="11"/>
        <v>b</v>
      </c>
      <c r="AD96" s="124" t="e">
        <f t="shared" si="10"/>
        <v>#REF!</v>
      </c>
      <c r="AE96" s="132" t="e">
        <f t="shared" si="13"/>
        <v>#REF!</v>
      </c>
      <c r="AF96" s="133" t="e">
        <f>IF(AND($A96=$AE$2,AE96&gt;AE$4),IF(SUMIF($A$13:$A95,$AE$2,AF$13:AF95)&lt;1,1,0),0)</f>
        <v>#REF!</v>
      </c>
      <c r="AG96" s="16">
        <v>189.6</v>
      </c>
      <c r="AH96" s="45">
        <v>22720</v>
      </c>
      <c r="AI96" s="89" t="e">
        <f>IF(AND($A96=$V$2,AH96&gt;AH$4),IF(SUMIF($A$13:$A95,$V$2,AI$13:AI95)&lt;1,1,0),0)</f>
        <v>#REF!</v>
      </c>
      <c r="AJ96" s="45">
        <v>1470</v>
      </c>
      <c r="AK96" s="47"/>
      <c r="AL96" s="15">
        <v>2300</v>
      </c>
      <c r="AM96" s="89" t="e">
        <f>IF(AND($A96=$V$2,AJ96&gt;AL$4),IF(SUMIF($A$13:$A95,$V$2,AM$13:AM95)&lt;1,1,0),0)</f>
        <v>#REF!</v>
      </c>
      <c r="AN96" s="17">
        <v>7.21</v>
      </c>
      <c r="AO96" s="119" t="e">
        <f>#REF!*100/AN96/AQ$7</f>
        <v>#REF!</v>
      </c>
      <c r="AP96" s="122" t="str">
        <f t="shared" si="16"/>
        <v>c</v>
      </c>
      <c r="AQ96" s="129" t="e">
        <f t="shared" si="12"/>
        <v>#REF!</v>
      </c>
      <c r="AR96" s="132" t="e">
        <f t="shared" si="14"/>
        <v>#REF!</v>
      </c>
      <c r="AS96" s="133" t="e">
        <f>IF(AND($A96=$AE$2,AR96&gt;AR$4),IF(SUMIF($A$13:$A95,$AE$2,AS$13:AS95)&lt;1,1,0),0)</f>
        <v>#REF!</v>
      </c>
    </row>
    <row r="97" spans="1:45" ht="13.5" customHeight="1">
      <c r="B97" s="94"/>
      <c r="C97" s="13" t="s">
        <v>258</v>
      </c>
      <c r="D97" s="25">
        <v>407</v>
      </c>
      <c r="E97" s="15">
        <v>696</v>
      </c>
      <c r="F97" s="15">
        <v>314</v>
      </c>
      <c r="G97" s="15">
        <v>29.5</v>
      </c>
      <c r="H97" s="15">
        <v>54</v>
      </c>
      <c r="I97" s="16">
        <v>27</v>
      </c>
      <c r="J97" s="32">
        <v>518.79999999999995</v>
      </c>
      <c r="K97" s="15">
        <v>588</v>
      </c>
      <c r="L97" s="15">
        <v>534</v>
      </c>
      <c r="M97" s="15" t="s">
        <v>134</v>
      </c>
      <c r="N97" s="15">
        <v>142</v>
      </c>
      <c r="O97" s="16">
        <v>206</v>
      </c>
      <c r="P97" s="18">
        <v>2.5430000000000001</v>
      </c>
      <c r="Q97" s="15">
        <v>6.2430000000000003</v>
      </c>
      <c r="R97" s="44" t="s">
        <v>259</v>
      </c>
      <c r="S97" s="25">
        <v>407</v>
      </c>
      <c r="T97" s="138">
        <v>405400</v>
      </c>
      <c r="U97" s="89" t="e">
        <f>IF(AND($A97=$V$2,T97&gt;T$4),IF(SUMIF($A$13:$A96,$V$2,U$13:U96)&lt;1,1,0),0)</f>
        <v>#REF!</v>
      </c>
      <c r="V97" s="46"/>
      <c r="W97" s="45">
        <v>11650</v>
      </c>
      <c r="X97" s="15">
        <v>13620</v>
      </c>
      <c r="Y97" s="89" t="e">
        <f>IF(AND($A97=$V$2,W97&gt;X$4),IF(SUMIF($A$13:$A96,$V$2,Y$13:Y96)&lt;1,1,0),0)</f>
        <v>#REF!</v>
      </c>
      <c r="Z97" s="19">
        <v>27.95</v>
      </c>
      <c r="AA97" s="19"/>
      <c r="AB97" s="119" t="e">
        <f>#REF!*100/Z97/AQ$7</f>
        <v>#REF!</v>
      </c>
      <c r="AC97" s="122" t="str">
        <f t="shared" si="11"/>
        <v>b</v>
      </c>
      <c r="AD97" s="124" t="e">
        <f t="shared" si="10"/>
        <v>#REF!</v>
      </c>
      <c r="AE97" s="132" t="e">
        <f t="shared" si="13"/>
        <v>#REF!</v>
      </c>
      <c r="AF97" s="133" t="e">
        <f>IF(AND($A97=$AE$2,AE97&gt;AE$4),IF(SUMIF($A$13:$A96,$AE$2,AF$13:AF96)&lt;1,1,0),0)</f>
        <v>#REF!</v>
      </c>
      <c r="AG97" s="16">
        <v>224.8</v>
      </c>
      <c r="AH97" s="45">
        <v>28020</v>
      </c>
      <c r="AI97" s="89" t="e">
        <f>IF(AND($A97=$V$2,AH97&gt;AH$4),IF(SUMIF($A$13:$A96,$V$2,AI$13:AI96)&lt;1,1,0),0)</f>
        <v>#REF!</v>
      </c>
      <c r="AJ97" s="45">
        <v>1785</v>
      </c>
      <c r="AK97" s="47"/>
      <c r="AL97" s="15">
        <v>2803</v>
      </c>
      <c r="AM97" s="89" t="e">
        <f>IF(AND($A97=$V$2,AJ97&gt;AL$4),IF(SUMIF($A$13:$A96,$V$2,AM$13:AM96)&lt;1,1,0),0)</f>
        <v>#REF!</v>
      </c>
      <c r="AN97" s="17">
        <v>7.35</v>
      </c>
      <c r="AO97" s="119" t="e">
        <f>#REF!*100/AN97/AQ$7</f>
        <v>#REF!</v>
      </c>
      <c r="AP97" s="122" t="str">
        <f t="shared" si="16"/>
        <v>c</v>
      </c>
      <c r="AQ97" s="129" t="e">
        <f t="shared" si="12"/>
        <v>#REF!</v>
      </c>
      <c r="AR97" s="132" t="e">
        <f t="shared" si="14"/>
        <v>#REF!</v>
      </c>
      <c r="AS97" s="133" t="e">
        <f>IF(AND($A97=$AE$2,AR97&gt;AR$4),IF(SUMIF($A$13:$A96,$AE$2,AS$13:AS96)&lt;1,1,0),0)</f>
        <v>#REF!</v>
      </c>
    </row>
    <row r="98" spans="1:45" ht="13.5" customHeight="1">
      <c r="A98" s="88" t="str">
        <f>A$8</f>
        <v>AA</v>
      </c>
      <c r="B98" s="94">
        <f>B95+1</f>
        <v>81</v>
      </c>
      <c r="C98" s="13" t="s">
        <v>260</v>
      </c>
      <c r="D98" s="25">
        <v>150</v>
      </c>
      <c r="E98" s="15">
        <v>670</v>
      </c>
      <c r="F98" s="15">
        <v>300</v>
      </c>
      <c r="G98" s="15">
        <v>13</v>
      </c>
      <c r="H98" s="15">
        <v>17</v>
      </c>
      <c r="I98" s="16">
        <v>27</v>
      </c>
      <c r="J98" s="32">
        <v>190.9</v>
      </c>
      <c r="K98" s="15">
        <v>636</v>
      </c>
      <c r="L98" s="15">
        <v>582</v>
      </c>
      <c r="M98" s="15" t="s">
        <v>134</v>
      </c>
      <c r="N98" s="15">
        <v>122</v>
      </c>
      <c r="O98" s="16">
        <v>198</v>
      </c>
      <c r="P98" s="18">
        <v>2.468</v>
      </c>
      <c r="Q98" s="15">
        <v>16.46</v>
      </c>
      <c r="R98" s="44" t="s">
        <v>261</v>
      </c>
      <c r="S98" s="25">
        <v>150</v>
      </c>
      <c r="T98" s="138">
        <v>142700</v>
      </c>
      <c r="U98" s="89" t="e">
        <f>IF(AND($A98=$V$2,T98&gt;T$4),IF(SUMIF($A$13:$A97,$V$2,U$13:U97)&lt;1,1,0),0)</f>
        <v>#REF!</v>
      </c>
      <c r="V98" s="46"/>
      <c r="W98" s="45">
        <v>4260</v>
      </c>
      <c r="X98" s="15">
        <v>4840</v>
      </c>
      <c r="Y98" s="89" t="e">
        <f>IF(AND($A98=$V$2,W98&gt;X$4),IF(SUMIF($A$13:$A97,$V$2,Y$13:Y97)&lt;1,1,0),0)</f>
        <v>#REF!</v>
      </c>
      <c r="Z98" s="19">
        <v>27.34</v>
      </c>
      <c r="AA98" s="19"/>
      <c r="AB98" s="119" t="e">
        <f>#REF!*100/Z98/AQ$7</f>
        <v>#REF!</v>
      </c>
      <c r="AC98" s="122" t="str">
        <f t="shared" si="11"/>
        <v>b</v>
      </c>
      <c r="AD98" s="124" t="e">
        <f t="shared" si="10"/>
        <v>#REF!</v>
      </c>
      <c r="AE98" s="132" t="e">
        <f t="shared" si="13"/>
        <v>#REF!</v>
      </c>
      <c r="AF98" s="133" t="e">
        <f>IF(AND($A98=$AE$2,AE98&gt;AE$4),IF(SUMIF($A$13:$A97,$AE$2,AF$13:AF97)&lt;1,1,0),0)</f>
        <v>#REF!</v>
      </c>
      <c r="AG98" s="16">
        <v>100.3</v>
      </c>
      <c r="AH98" s="45">
        <v>7673</v>
      </c>
      <c r="AI98" s="89" t="e">
        <f>IF(AND($A98=$V$2,AH98&gt;AH$4),IF(SUMIF($A$13:$A97,$V$2,AI$13:AI97)&lt;1,1,0),0)</f>
        <v>#REF!</v>
      </c>
      <c r="AJ98" s="45">
        <v>511.5</v>
      </c>
      <c r="AK98" s="47"/>
      <c r="AL98" s="15">
        <v>799.7</v>
      </c>
      <c r="AM98" s="89" t="e">
        <f>IF(AND($A98=$V$2,AJ98&gt;AL$4),IF(SUMIF($A$13:$A97,$V$2,AM$13:AM97)&lt;1,1,0),0)</f>
        <v>#REF!</v>
      </c>
      <c r="AN98" s="17">
        <v>6.34</v>
      </c>
      <c r="AO98" s="119" t="e">
        <f>#REF!*100/AN98/AQ$7</f>
        <v>#REF!</v>
      </c>
      <c r="AP98" s="122" t="str">
        <f t="shared" si="16"/>
        <v>c</v>
      </c>
      <c r="AQ98" s="129" t="e">
        <f t="shared" si="12"/>
        <v>#REF!</v>
      </c>
      <c r="AR98" s="132" t="e">
        <f t="shared" si="14"/>
        <v>#REF!</v>
      </c>
      <c r="AS98" s="133" t="e">
        <f>IF(AND($A98=$AE$2,AR98&gt;AR$4),IF(SUMIF($A$13:$A97,$AE$2,AS$13:AS97)&lt;1,1,0),0)</f>
        <v>#REF!</v>
      </c>
    </row>
    <row r="99" spans="1:45" ht="13.5" customHeight="1">
      <c r="A99" s="88" t="str">
        <f>A$9</f>
        <v>A</v>
      </c>
      <c r="B99" s="94">
        <f>B98+1</f>
        <v>82</v>
      </c>
      <c r="C99" s="13" t="s">
        <v>262</v>
      </c>
      <c r="D99" s="25">
        <v>204</v>
      </c>
      <c r="E99" s="15">
        <v>690</v>
      </c>
      <c r="F99" s="15">
        <v>300</v>
      </c>
      <c r="G99" s="15">
        <v>14.5</v>
      </c>
      <c r="H99" s="15">
        <v>27</v>
      </c>
      <c r="I99" s="16">
        <v>27</v>
      </c>
      <c r="J99" s="32">
        <v>260.5</v>
      </c>
      <c r="K99" s="15">
        <v>636</v>
      </c>
      <c r="L99" s="15">
        <v>582</v>
      </c>
      <c r="M99" s="15" t="s">
        <v>134</v>
      </c>
      <c r="N99" s="15">
        <v>124</v>
      </c>
      <c r="O99" s="16">
        <v>198</v>
      </c>
      <c r="P99" s="18">
        <v>2.5049999999999999</v>
      </c>
      <c r="Q99" s="15">
        <v>12.25</v>
      </c>
      <c r="R99" s="44" t="s">
        <v>262</v>
      </c>
      <c r="S99" s="25">
        <v>204</v>
      </c>
      <c r="T99" s="138">
        <v>215300</v>
      </c>
      <c r="U99" s="89" t="e">
        <f>IF(AND($A99=$V$2,T99&gt;T$4),IF(SUMIF($A$13:$A98,$V$2,U$13:U98)&lt;1,1,0),0)</f>
        <v>#REF!</v>
      </c>
      <c r="V99" s="46"/>
      <c r="W99" s="45">
        <v>6241</v>
      </c>
      <c r="X99" s="15">
        <v>7032</v>
      </c>
      <c r="Y99" s="89" t="e">
        <f>IF(AND($A99=$V$2,W99&gt;X$4),IF(SUMIF($A$13:$A98,$V$2,Y$13:Y98)&lt;1,1,0),0)</f>
        <v>#REF!</v>
      </c>
      <c r="Z99" s="19">
        <v>28.75</v>
      </c>
      <c r="AA99" s="19"/>
      <c r="AB99" s="119" t="e">
        <f>#REF!*100/Z99/AQ$7</f>
        <v>#REF!</v>
      </c>
      <c r="AC99" s="122" t="str">
        <f t="shared" si="11"/>
        <v>b</v>
      </c>
      <c r="AD99" s="124" t="e">
        <f t="shared" si="10"/>
        <v>#REF!</v>
      </c>
      <c r="AE99" s="132" t="e">
        <f t="shared" si="13"/>
        <v>#REF!</v>
      </c>
      <c r="AF99" s="133" t="e">
        <f>IF(AND($A99=$AE$2,AE99&gt;AE$4),IF(SUMIF($A$13:$A98,$AE$2,AF$13:AF98)&lt;1,1,0),0)</f>
        <v>#REF!</v>
      </c>
      <c r="AG99" s="32">
        <v>117</v>
      </c>
      <c r="AH99" s="45">
        <v>12180</v>
      </c>
      <c r="AI99" s="89" t="e">
        <f>IF(AND($A99=$V$2,AH99&gt;AH$4),IF(SUMIF($A$13:$A98,$V$2,AI$13:AI98)&lt;1,1,0),0)</f>
        <v>#REF!</v>
      </c>
      <c r="AJ99" s="45">
        <v>811.9</v>
      </c>
      <c r="AK99" s="47"/>
      <c r="AL99" s="15">
        <v>1257</v>
      </c>
      <c r="AM99" s="89" t="e">
        <f>IF(AND($A99=$V$2,AJ99&gt;AL$4),IF(SUMIF($A$13:$A98,$V$2,AM$13:AM98)&lt;1,1,0),0)</f>
        <v>#REF!</v>
      </c>
      <c r="AN99" s="17">
        <v>6.84</v>
      </c>
      <c r="AO99" s="119" t="e">
        <f>#REF!*100/AN99/AQ$7</f>
        <v>#REF!</v>
      </c>
      <c r="AP99" s="122" t="str">
        <f t="shared" si="16"/>
        <v>c</v>
      </c>
      <c r="AQ99" s="129" t="e">
        <f t="shared" si="12"/>
        <v>#REF!</v>
      </c>
      <c r="AR99" s="132" t="e">
        <f t="shared" si="14"/>
        <v>#REF!</v>
      </c>
      <c r="AS99" s="133" t="e">
        <f>IF(AND($A99=$AE$2,AR99&gt;AR$4),IF(SUMIF($A$13:$A98,$AE$2,AS$13:AS98)&lt;1,1,0),0)</f>
        <v>#REF!</v>
      </c>
    </row>
    <row r="100" spans="1:45" ht="13.5" customHeight="1">
      <c r="A100" s="88" t="str">
        <f>A$10</f>
        <v>B</v>
      </c>
      <c r="B100" s="94">
        <f>B99+1</f>
        <v>83</v>
      </c>
      <c r="C100" s="13" t="s">
        <v>263</v>
      </c>
      <c r="D100" s="25">
        <v>241</v>
      </c>
      <c r="E100" s="15">
        <v>700</v>
      </c>
      <c r="F100" s="15">
        <v>300</v>
      </c>
      <c r="G100" s="15">
        <v>17</v>
      </c>
      <c r="H100" s="15">
        <v>32</v>
      </c>
      <c r="I100" s="16">
        <v>27</v>
      </c>
      <c r="J100" s="32">
        <v>306.39999999999998</v>
      </c>
      <c r="K100" s="15">
        <v>636</v>
      </c>
      <c r="L100" s="15">
        <v>582</v>
      </c>
      <c r="M100" s="15" t="s">
        <v>134</v>
      </c>
      <c r="N100" s="15">
        <v>126</v>
      </c>
      <c r="O100" s="16">
        <v>198</v>
      </c>
      <c r="P100" s="18">
        <v>2.52</v>
      </c>
      <c r="Q100" s="15">
        <v>10.48</v>
      </c>
      <c r="R100" s="44" t="s">
        <v>263</v>
      </c>
      <c r="S100" s="25">
        <v>241</v>
      </c>
      <c r="T100" s="138">
        <v>256900</v>
      </c>
      <c r="U100" s="89" t="e">
        <f>IF(AND($A100=$V$2,T100&gt;T$4),IF(SUMIF($A$13:$A99,$V$2,U$13:U99)&lt;1,1,0),0)</f>
        <v>#REF!</v>
      </c>
      <c r="V100" s="46"/>
      <c r="W100" s="45">
        <v>7340</v>
      </c>
      <c r="X100" s="15">
        <v>8327</v>
      </c>
      <c r="Y100" s="89" t="e">
        <f>IF(AND($A100=$V$2,W100&gt;X$4),IF(SUMIF($A$13:$A99,$V$2,Y$13:Y99)&lt;1,1,0),0)</f>
        <v>#REF!</v>
      </c>
      <c r="Z100" s="19">
        <v>28.96</v>
      </c>
      <c r="AA100" s="19"/>
      <c r="AB100" s="119" t="e">
        <f>#REF!*100/Z100/AQ$7</f>
        <v>#REF!</v>
      </c>
      <c r="AC100" s="122" t="str">
        <f t="shared" si="11"/>
        <v>b</v>
      </c>
      <c r="AD100" s="124" t="e">
        <f t="shared" si="10"/>
        <v>#REF!</v>
      </c>
      <c r="AE100" s="132" t="e">
        <f t="shared" si="13"/>
        <v>#REF!</v>
      </c>
      <c r="AF100" s="133" t="e">
        <f>IF(AND($A100=$AE$2,AE100&gt;AE$4),IF(SUMIF($A$13:$A99,$AE$2,AF$13:AF99)&lt;1,1,0),0)</f>
        <v>#REF!</v>
      </c>
      <c r="AG100" s="16">
        <v>137.1</v>
      </c>
      <c r="AH100" s="45">
        <v>14440</v>
      </c>
      <c r="AI100" s="89" t="e">
        <f>IF(AND($A100=$V$2,AH100&gt;AH$4),IF(SUMIF($A$13:$A99,$V$2,AI$13:AI99)&lt;1,1,0),0)</f>
        <v>#REF!</v>
      </c>
      <c r="AJ100" s="45">
        <v>962.7</v>
      </c>
      <c r="AK100" s="47"/>
      <c r="AL100" s="15">
        <v>1495</v>
      </c>
      <c r="AM100" s="89" t="e">
        <f>IF(AND($A100=$V$2,AJ100&gt;AL$4),IF(SUMIF($A$13:$A99,$V$2,AM$13:AM99)&lt;1,1,0),0)</f>
        <v>#REF!</v>
      </c>
      <c r="AN100" s="17">
        <v>6.87</v>
      </c>
      <c r="AO100" s="119" t="e">
        <f>#REF!*100/AN100/AQ$7</f>
        <v>#REF!</v>
      </c>
      <c r="AP100" s="122" t="str">
        <f t="shared" si="16"/>
        <v>c</v>
      </c>
      <c r="AQ100" s="129" t="e">
        <f t="shared" si="12"/>
        <v>#REF!</v>
      </c>
      <c r="AR100" s="132" t="e">
        <f t="shared" si="14"/>
        <v>#REF!</v>
      </c>
      <c r="AS100" s="133" t="e">
        <f>IF(AND($A100=$AE$2,AR100&gt;AR$4),IF(SUMIF($A$13:$A99,$AE$2,AS$13:AS99)&lt;1,1,0),0)</f>
        <v>#REF!</v>
      </c>
    </row>
    <row r="101" spans="1:45" ht="13.5" customHeight="1">
      <c r="A101" s="88" t="str">
        <f>A$11</f>
        <v>M</v>
      </c>
      <c r="B101" s="94">
        <f>B100+1</f>
        <v>84</v>
      </c>
      <c r="C101" s="13" t="s">
        <v>264</v>
      </c>
      <c r="D101" s="25">
        <v>301</v>
      </c>
      <c r="E101" s="15">
        <v>716</v>
      </c>
      <c r="F101" s="15">
        <v>304</v>
      </c>
      <c r="G101" s="15">
        <v>21</v>
      </c>
      <c r="H101" s="15">
        <v>40</v>
      </c>
      <c r="I101" s="16">
        <v>27</v>
      </c>
      <c r="J101" s="32">
        <v>383</v>
      </c>
      <c r="K101" s="15">
        <v>636</v>
      </c>
      <c r="L101" s="15">
        <v>582</v>
      </c>
      <c r="M101" s="15" t="s">
        <v>134</v>
      </c>
      <c r="N101" s="15">
        <v>132</v>
      </c>
      <c r="O101" s="16">
        <v>200</v>
      </c>
      <c r="P101" s="18">
        <v>2.56</v>
      </c>
      <c r="Q101" s="15">
        <v>8.5129999999999999</v>
      </c>
      <c r="R101" s="44" t="s">
        <v>264</v>
      </c>
      <c r="S101" s="25">
        <v>301</v>
      </c>
      <c r="T101" s="138">
        <v>329300</v>
      </c>
      <c r="U101" s="89" t="e">
        <f>IF(AND($A101=$V$2,T101&gt;T$4),IF(SUMIF($A$13:$A100,$V$2,U$13:U100)&lt;1,1,0),0)</f>
        <v>#REF!</v>
      </c>
      <c r="V101" s="46"/>
      <c r="W101" s="45">
        <v>9198</v>
      </c>
      <c r="X101" s="15">
        <v>10540</v>
      </c>
      <c r="Y101" s="89" t="e">
        <f>IF(AND($A101=$V$2,W101&gt;X$4),IF(SUMIF($A$13:$A100,$V$2,Y$13:Y100)&lt;1,1,0),0)</f>
        <v>#REF!</v>
      </c>
      <c r="Z101" s="19">
        <v>29.32</v>
      </c>
      <c r="AA101" s="19"/>
      <c r="AB101" s="119" t="e">
        <f>#REF!*100/Z101/AQ$7</f>
        <v>#REF!</v>
      </c>
      <c r="AC101" s="122" t="str">
        <f t="shared" si="11"/>
        <v>b</v>
      </c>
      <c r="AD101" s="124" t="e">
        <f t="shared" si="10"/>
        <v>#REF!</v>
      </c>
      <c r="AE101" s="132" t="e">
        <f t="shared" si="13"/>
        <v>#REF!</v>
      </c>
      <c r="AF101" s="133" t="e">
        <f>IF(AND($A101=$AE$2,AE101&gt;AE$4),IF(SUMIF($A$13:$A100,$AE$2,AF$13:AF100)&lt;1,1,0),0)</f>
        <v>#REF!</v>
      </c>
      <c r="AG101" s="16">
        <v>169.8</v>
      </c>
      <c r="AH101" s="45">
        <v>18800</v>
      </c>
      <c r="AI101" s="89" t="e">
        <f>IF(AND($A101=$V$2,AH101&gt;AH$4),IF(SUMIF($A$13:$A100,$V$2,AI$13:AI100)&lt;1,1,0),0)</f>
        <v>#REF!</v>
      </c>
      <c r="AJ101" s="45">
        <v>1237</v>
      </c>
      <c r="AK101" s="47"/>
      <c r="AL101" s="15">
        <v>1929</v>
      </c>
      <c r="AM101" s="89" t="e">
        <f>IF(AND($A101=$V$2,AJ101&gt;AL$4),IF(SUMIF($A$13:$A100,$V$2,AM$13:AM100)&lt;1,1,0),0)</f>
        <v>#REF!</v>
      </c>
      <c r="AN101" s="17">
        <v>7.01</v>
      </c>
      <c r="AO101" s="119" t="e">
        <f>#REF!*100/AN101/AQ$7</f>
        <v>#REF!</v>
      </c>
      <c r="AP101" s="122" t="str">
        <f t="shared" si="16"/>
        <v>c</v>
      </c>
      <c r="AQ101" s="129" t="e">
        <f t="shared" si="12"/>
        <v>#REF!</v>
      </c>
      <c r="AR101" s="132" t="e">
        <f t="shared" si="14"/>
        <v>#REF!</v>
      </c>
      <c r="AS101" s="133" t="e">
        <f>IF(AND($A101=$AE$2,AR101&gt;AR$4),IF(SUMIF($A$13:$A100,$AE$2,AS$13:AS100)&lt;1,1,0),0)</f>
        <v>#REF!</v>
      </c>
    </row>
    <row r="102" spans="1:45" ht="13.5" customHeight="1">
      <c r="B102" s="94"/>
      <c r="C102" s="13" t="s">
        <v>265</v>
      </c>
      <c r="D102" s="25">
        <v>352</v>
      </c>
      <c r="E102" s="15">
        <v>728</v>
      </c>
      <c r="F102" s="15">
        <v>308</v>
      </c>
      <c r="G102" s="15">
        <v>25</v>
      </c>
      <c r="H102" s="15">
        <v>46</v>
      </c>
      <c r="I102" s="16">
        <v>27</v>
      </c>
      <c r="J102" s="32">
        <v>448.6</v>
      </c>
      <c r="K102" s="15">
        <v>636</v>
      </c>
      <c r="L102" s="15">
        <v>582</v>
      </c>
      <c r="M102" s="15" t="s">
        <v>134</v>
      </c>
      <c r="N102" s="15">
        <v>138</v>
      </c>
      <c r="O102" s="16">
        <v>200</v>
      </c>
      <c r="P102" s="18">
        <v>2.5920000000000001</v>
      </c>
      <c r="Q102" s="15">
        <v>7.359</v>
      </c>
      <c r="R102" s="44" t="s">
        <v>266</v>
      </c>
      <c r="S102" s="25">
        <v>352</v>
      </c>
      <c r="T102" s="138">
        <v>389700</v>
      </c>
      <c r="U102" s="89" t="e">
        <f>IF(AND($A102=$V$2,T102&gt;T$4),IF(SUMIF($A$13:$A101,$V$2,U$13:U101)&lt;1,1,0),0)</f>
        <v>#REF!</v>
      </c>
      <c r="V102" s="46"/>
      <c r="W102" s="45">
        <v>10710</v>
      </c>
      <c r="X102" s="15">
        <v>12390</v>
      </c>
      <c r="Y102" s="89" t="e">
        <f>IF(AND($A102=$V$2,W102&gt;X$4),IF(SUMIF($A$13:$A101,$V$2,Y$13:Y101)&lt;1,1,0),0)</f>
        <v>#REF!</v>
      </c>
      <c r="Z102" s="19">
        <v>29.47</v>
      </c>
      <c r="AA102" s="19"/>
      <c r="AB102" s="119" t="e">
        <f>#REF!*100/Z102/AQ$7</f>
        <v>#REF!</v>
      </c>
      <c r="AC102" s="122" t="str">
        <f t="shared" si="11"/>
        <v>b</v>
      </c>
      <c r="AD102" s="124" t="e">
        <f t="shared" si="10"/>
        <v>#REF!</v>
      </c>
      <c r="AE102" s="132" t="e">
        <f t="shared" si="13"/>
        <v>#REF!</v>
      </c>
      <c r="AF102" s="133" t="e">
        <f>IF(AND($A102=$AE$2,AE102&gt;AE$4),IF(SUMIF($A$13:$A101,$AE$2,AF$13:AF101)&lt;1,1,0),0)</f>
        <v>#REF!</v>
      </c>
      <c r="AG102" s="16">
        <v>201.6</v>
      </c>
      <c r="AH102" s="45">
        <v>22510</v>
      </c>
      <c r="AI102" s="89" t="e">
        <f>IF(AND($A102=$V$2,AH102&gt;AH$4),IF(SUMIF($A$13:$A101,$V$2,AI$13:AI101)&lt;1,1,0),0)</f>
        <v>#REF!</v>
      </c>
      <c r="AJ102" s="45">
        <v>1461</v>
      </c>
      <c r="AK102" s="47"/>
      <c r="AL102" s="15">
        <v>2293</v>
      </c>
      <c r="AM102" s="89" t="e">
        <f>IF(AND($A102=$V$2,AJ102&gt;AL$4),IF(SUMIF($A$13:$A101,$V$2,AM$13:AM101)&lt;1,1,0),0)</f>
        <v>#REF!</v>
      </c>
      <c r="AN102" s="17">
        <v>7.08</v>
      </c>
      <c r="AO102" s="119" t="e">
        <f>#REF!*100/AN102/AQ$7</f>
        <v>#REF!</v>
      </c>
      <c r="AP102" s="122" t="str">
        <f t="shared" si="16"/>
        <v>c</v>
      </c>
      <c r="AQ102" s="129" t="e">
        <f t="shared" si="12"/>
        <v>#REF!</v>
      </c>
      <c r="AR102" s="132" t="e">
        <f t="shared" si="14"/>
        <v>#REF!</v>
      </c>
      <c r="AS102" s="133" t="e">
        <f>IF(AND($A102=$AE$2,AR102&gt;AR$4),IF(SUMIF($A$13:$A101,$AE$2,AS$13:AS101)&lt;1,1,0),0)</f>
        <v>#REF!</v>
      </c>
    </row>
    <row r="103" spans="1:45" ht="13.5" customHeight="1">
      <c r="B103" s="94"/>
      <c r="C103" s="13" t="s">
        <v>267</v>
      </c>
      <c r="D103" s="25">
        <v>418</v>
      </c>
      <c r="E103" s="15">
        <v>744</v>
      </c>
      <c r="F103" s="15">
        <v>313</v>
      </c>
      <c r="G103" s="15">
        <v>29.5</v>
      </c>
      <c r="H103" s="15">
        <v>54</v>
      </c>
      <c r="I103" s="16">
        <v>27</v>
      </c>
      <c r="J103" s="32">
        <v>531.9</v>
      </c>
      <c r="K103" s="15">
        <v>636</v>
      </c>
      <c r="L103" s="15">
        <v>582</v>
      </c>
      <c r="M103" s="15" t="s">
        <v>134</v>
      </c>
      <c r="N103" s="15">
        <v>142</v>
      </c>
      <c r="O103" s="16">
        <v>206</v>
      </c>
      <c r="P103" s="18">
        <v>2.6349999999999998</v>
      </c>
      <c r="Q103" s="18">
        <v>6.31</v>
      </c>
      <c r="R103" s="44" t="s">
        <v>268</v>
      </c>
      <c r="S103" s="25">
        <v>418</v>
      </c>
      <c r="T103" s="138">
        <v>472500</v>
      </c>
      <c r="U103" s="89" t="e">
        <f>IF(AND($A103=$V$2,T103&gt;T$4),IF(SUMIF($A$13:$A102,$V$2,U$13:U102)&lt;1,1,0),0)</f>
        <v>#REF!</v>
      </c>
      <c r="V103" s="46"/>
      <c r="W103" s="45">
        <v>12700</v>
      </c>
      <c r="X103" s="15">
        <v>14840</v>
      </c>
      <c r="Y103" s="89" t="e">
        <f>IF(AND($A103=$V$2,W103&gt;X$4),IF(SUMIF($A$13:$A102,$V$2,Y$13:Y102)&lt;1,1,0),0)</f>
        <v>#REF!</v>
      </c>
      <c r="Z103" s="19">
        <v>29.8</v>
      </c>
      <c r="AA103" s="19"/>
      <c r="AB103" s="119" t="e">
        <f>#REF!*100/Z103/AQ$7</f>
        <v>#REF!</v>
      </c>
      <c r="AC103" s="122" t="str">
        <f t="shared" si="11"/>
        <v>b</v>
      </c>
      <c r="AD103" s="124" t="e">
        <f t="shared" si="10"/>
        <v>#REF!</v>
      </c>
      <c r="AE103" s="132" t="e">
        <f t="shared" si="13"/>
        <v>#REF!</v>
      </c>
      <c r="AF103" s="133" t="e">
        <f>IF(AND($A103=$AE$2,AE103&gt;AE$4),IF(SUMIF($A$13:$A102,$AE$2,AF$13:AF102)&lt;1,1,0),0)</f>
        <v>#REF!</v>
      </c>
      <c r="AG103" s="32">
        <v>239</v>
      </c>
      <c r="AH103" s="45">
        <v>27760</v>
      </c>
      <c r="AI103" s="89" t="e">
        <f>IF(AND($A103=$V$2,AH103&gt;AH$4),IF(SUMIF($A$13:$A102,$V$2,AI$13:AI102)&lt;1,1,0),0)</f>
        <v>#REF!</v>
      </c>
      <c r="AJ103" s="45">
        <v>1774</v>
      </c>
      <c r="AK103" s="47"/>
      <c r="AL103" s="15">
        <v>2797</v>
      </c>
      <c r="AM103" s="89" t="e">
        <f>IF(AND($A103=$V$2,AJ103&gt;AL$4),IF(SUMIF($A$13:$A102,$V$2,AM$13:AM102)&lt;1,1,0),0)</f>
        <v>#REF!</v>
      </c>
      <c r="AN103" s="17">
        <v>7.22</v>
      </c>
      <c r="AO103" s="119" t="e">
        <f>#REF!*100/AN103/AQ$7</f>
        <v>#REF!</v>
      </c>
      <c r="AP103" s="122" t="str">
        <f t="shared" si="16"/>
        <v>c</v>
      </c>
      <c r="AQ103" s="129" t="e">
        <f t="shared" si="12"/>
        <v>#REF!</v>
      </c>
      <c r="AR103" s="132" t="e">
        <f t="shared" si="14"/>
        <v>#REF!</v>
      </c>
      <c r="AS103" s="133" t="e">
        <f>IF(AND($A103=$AE$2,AR103&gt;AR$4),IF(SUMIF($A$13:$A102,$AE$2,AS$13:AS102)&lt;1,1,0),0)</f>
        <v>#REF!</v>
      </c>
    </row>
    <row r="104" spans="1:45" ht="13.5" customHeight="1">
      <c r="A104" s="88" t="str">
        <f>A$8</f>
        <v>AA</v>
      </c>
      <c r="B104" s="94">
        <f>B101+1</f>
        <v>85</v>
      </c>
      <c r="C104" s="13" t="s">
        <v>269</v>
      </c>
      <c r="D104" s="25">
        <v>172</v>
      </c>
      <c r="E104" s="15">
        <v>770</v>
      </c>
      <c r="F104" s="15">
        <v>300</v>
      </c>
      <c r="G104" s="15">
        <v>14</v>
      </c>
      <c r="H104" s="15">
        <v>18</v>
      </c>
      <c r="I104" s="16">
        <v>30</v>
      </c>
      <c r="J104" s="32">
        <v>218.5</v>
      </c>
      <c r="K104" s="15">
        <v>734</v>
      </c>
      <c r="L104" s="15">
        <v>674</v>
      </c>
      <c r="M104" s="15" t="s">
        <v>134</v>
      </c>
      <c r="N104" s="15">
        <v>130</v>
      </c>
      <c r="O104" s="16">
        <v>198</v>
      </c>
      <c r="P104" s="18">
        <v>2.66</v>
      </c>
      <c r="Q104" s="15">
        <v>15.51</v>
      </c>
      <c r="R104" s="44" t="s">
        <v>270</v>
      </c>
      <c r="S104" s="25">
        <v>172</v>
      </c>
      <c r="T104" s="138">
        <v>208900</v>
      </c>
      <c r="U104" s="89" t="e">
        <f>IF(AND($A104=$V$2,T104&gt;T$4),IF(SUMIF($A$13:$A103,$V$2,U$13:U103)&lt;1,1,0),0)</f>
        <v>#REF!</v>
      </c>
      <c r="V104" s="46"/>
      <c r="W104" s="45">
        <v>5426</v>
      </c>
      <c r="X104" s="15">
        <v>6225</v>
      </c>
      <c r="Y104" s="89" t="e">
        <f>IF(AND($A104=$V$2,W104&gt;X$4),IF(SUMIF($A$13:$A103,$V$2,Y$13:Y103)&lt;1,1,0),0)</f>
        <v>#REF!</v>
      </c>
      <c r="Z104" s="19">
        <v>30.92</v>
      </c>
      <c r="AA104" s="19"/>
      <c r="AB104" s="119" t="e">
        <f>#REF!*100/Z104/AQ$7</f>
        <v>#REF!</v>
      </c>
      <c r="AC104" s="122" t="str">
        <f t="shared" si="11"/>
        <v>b</v>
      </c>
      <c r="AD104" s="124" t="e">
        <f t="shared" si="10"/>
        <v>#REF!</v>
      </c>
      <c r="AE104" s="132" t="e">
        <f t="shared" si="13"/>
        <v>#REF!</v>
      </c>
      <c r="AF104" s="133" t="e">
        <f>IF(AND($A104=$AE$2,AE104&gt;AE$4),IF(SUMIF($A$13:$A103,$AE$2,AF$13:AF103)&lt;1,1,0),0)</f>
        <v>#REF!</v>
      </c>
      <c r="AG104" s="16">
        <v>123.8</v>
      </c>
      <c r="AH104" s="45">
        <v>8134</v>
      </c>
      <c r="AI104" s="89" t="e">
        <f>IF(AND($A104=$V$2,AH104&gt;AH$4),IF(SUMIF($A$13:$A103,$V$2,AI$13:AI103)&lt;1,1,0),0)</f>
        <v>#REF!</v>
      </c>
      <c r="AJ104" s="45">
        <v>542.20000000000005</v>
      </c>
      <c r="AK104" s="47"/>
      <c r="AL104" s="15">
        <v>856.6</v>
      </c>
      <c r="AM104" s="89" t="e">
        <f>IF(AND($A104=$V$2,AJ104&gt;AL$4),IF(SUMIF($A$13:$A103,$V$2,AM$13:AM103)&lt;1,1,0),0)</f>
        <v>#REF!</v>
      </c>
      <c r="AN104" s="17">
        <v>6.1</v>
      </c>
      <c r="AO104" s="119" t="e">
        <f>#REF!*100/AN104/AQ$7</f>
        <v>#REF!</v>
      </c>
      <c r="AP104" s="122" t="str">
        <f t="shared" si="16"/>
        <v>c</v>
      </c>
      <c r="AQ104" s="129" t="e">
        <f t="shared" si="12"/>
        <v>#REF!</v>
      </c>
      <c r="AR104" s="132" t="e">
        <f t="shared" si="14"/>
        <v>#REF!</v>
      </c>
      <c r="AS104" s="133" t="e">
        <f>IF(AND($A104=$AE$2,AR104&gt;AR$4),IF(SUMIF($A$13:$A103,$AE$2,AS$13:AS103)&lt;1,1,0),0)</f>
        <v>#REF!</v>
      </c>
    </row>
    <row r="105" spans="1:45" ht="13.5" customHeight="1">
      <c r="A105" s="88" t="str">
        <f>A$9</f>
        <v>A</v>
      </c>
      <c r="B105" s="94">
        <f>B104+1</f>
        <v>86</v>
      </c>
      <c r="C105" s="13" t="s">
        <v>271</v>
      </c>
      <c r="D105" s="25">
        <v>224</v>
      </c>
      <c r="E105" s="15">
        <v>790</v>
      </c>
      <c r="F105" s="15">
        <v>300</v>
      </c>
      <c r="G105" s="15">
        <v>15</v>
      </c>
      <c r="H105" s="15">
        <v>28</v>
      </c>
      <c r="I105" s="16">
        <v>30</v>
      </c>
      <c r="J105" s="32">
        <v>285.8</v>
      </c>
      <c r="K105" s="15">
        <v>734</v>
      </c>
      <c r="L105" s="15">
        <v>674</v>
      </c>
      <c r="M105" s="15" t="s">
        <v>134</v>
      </c>
      <c r="N105" s="15">
        <v>130</v>
      </c>
      <c r="O105" s="16">
        <v>198</v>
      </c>
      <c r="P105" s="18">
        <v>2.698</v>
      </c>
      <c r="Q105" s="15">
        <v>12.03</v>
      </c>
      <c r="R105" s="44" t="s">
        <v>271</v>
      </c>
      <c r="S105" s="25">
        <v>224</v>
      </c>
      <c r="T105" s="138">
        <v>303400</v>
      </c>
      <c r="U105" s="89" t="e">
        <f>IF(AND($A105=$V$2,T105&gt;T$4),IF(SUMIF($A$13:$A104,$V$2,U$13:U104)&lt;1,1,0),0)</f>
        <v>#REF!</v>
      </c>
      <c r="V105" s="46"/>
      <c r="W105" s="45">
        <v>7682</v>
      </c>
      <c r="X105" s="15">
        <v>8699</v>
      </c>
      <c r="Y105" s="89" t="e">
        <f>IF(AND($A105=$V$2,W105&gt;X$4),IF(SUMIF($A$13:$A104,$V$2,Y$13:Y104)&lt;1,1,0),0)</f>
        <v>#REF!</v>
      </c>
      <c r="Z105" s="19">
        <v>32.58</v>
      </c>
      <c r="AA105" s="19"/>
      <c r="AB105" s="119" t="e">
        <f>#REF!*100/Z105/AQ$7</f>
        <v>#REF!</v>
      </c>
      <c r="AC105" s="122" t="str">
        <f t="shared" si="11"/>
        <v>b</v>
      </c>
      <c r="AD105" s="124" t="e">
        <f t="shared" si="10"/>
        <v>#REF!</v>
      </c>
      <c r="AE105" s="132" t="e">
        <f t="shared" si="13"/>
        <v>#REF!</v>
      </c>
      <c r="AF105" s="133" t="e">
        <f>IF(AND($A105=$AE$2,AE105&gt;AE$4),IF(SUMIF($A$13:$A104,$AE$2,AF$13:AF104)&lt;1,1,0),0)</f>
        <v>#REF!</v>
      </c>
      <c r="AG105" s="16">
        <v>138.80000000000001</v>
      </c>
      <c r="AH105" s="45">
        <v>12640</v>
      </c>
      <c r="AI105" s="89" t="e">
        <f>IF(AND($A105=$V$2,AH105&gt;AH$4),IF(SUMIF($A$13:$A104,$V$2,AI$13:AI104)&lt;1,1,0),0)</f>
        <v>#REF!</v>
      </c>
      <c r="AJ105" s="45">
        <v>842.6</v>
      </c>
      <c r="AK105" s="47"/>
      <c r="AL105" s="15">
        <v>1312</v>
      </c>
      <c r="AM105" s="89" t="e">
        <f>IF(AND($A105=$V$2,AJ105&gt;AL$4),IF(SUMIF($A$13:$A104,$V$2,AM$13:AM104)&lt;1,1,0),0)</f>
        <v>#REF!</v>
      </c>
      <c r="AN105" s="17">
        <v>6.65</v>
      </c>
      <c r="AO105" s="119" t="e">
        <f>#REF!*100/AN105/AQ$7</f>
        <v>#REF!</v>
      </c>
      <c r="AP105" s="122" t="str">
        <f t="shared" si="16"/>
        <v>c</v>
      </c>
      <c r="AQ105" s="129" t="e">
        <f t="shared" si="12"/>
        <v>#REF!</v>
      </c>
      <c r="AR105" s="132" t="e">
        <f t="shared" si="14"/>
        <v>#REF!</v>
      </c>
      <c r="AS105" s="133" t="e">
        <f>IF(AND($A105=$AE$2,AR105&gt;AR$4),IF(SUMIF($A$13:$A104,$AE$2,AS$13:AS104)&lt;1,1,0),0)</f>
        <v>#REF!</v>
      </c>
    </row>
    <row r="106" spans="1:45" ht="13.5" customHeight="1">
      <c r="A106" s="88" t="str">
        <f>A$10</f>
        <v>B</v>
      </c>
      <c r="B106" s="94">
        <f>B105+1</f>
        <v>87</v>
      </c>
      <c r="C106" s="13" t="s">
        <v>272</v>
      </c>
      <c r="D106" s="25">
        <v>262</v>
      </c>
      <c r="E106" s="15">
        <v>800</v>
      </c>
      <c r="F106" s="15">
        <v>300</v>
      </c>
      <c r="G106" s="15">
        <v>17.5</v>
      </c>
      <c r="H106" s="15">
        <v>33</v>
      </c>
      <c r="I106" s="16">
        <v>30</v>
      </c>
      <c r="J106" s="32">
        <v>334.2</v>
      </c>
      <c r="K106" s="15">
        <v>734</v>
      </c>
      <c r="L106" s="15">
        <v>674</v>
      </c>
      <c r="M106" s="15" t="s">
        <v>134</v>
      </c>
      <c r="N106" s="15">
        <v>134</v>
      </c>
      <c r="O106" s="16">
        <v>198</v>
      </c>
      <c r="P106" s="18">
        <v>2.7130000000000001</v>
      </c>
      <c r="Q106" s="15">
        <v>10.34</v>
      </c>
      <c r="R106" s="44" t="s">
        <v>272</v>
      </c>
      <c r="S106" s="25">
        <v>262</v>
      </c>
      <c r="T106" s="138">
        <v>359100</v>
      </c>
      <c r="U106" s="89" t="e">
        <f>IF(AND($A106=$V$2,T106&gt;T$4),IF(SUMIF($A$13:$A105,$V$2,U$13:U105)&lt;1,1,0),0)</f>
        <v>#REF!</v>
      </c>
      <c r="V106" s="46"/>
      <c r="W106" s="45">
        <v>8977</v>
      </c>
      <c r="X106" s="15">
        <v>10230</v>
      </c>
      <c r="Y106" s="89" t="e">
        <f>IF(AND($A106=$V$2,W106&gt;X$4),IF(SUMIF($A$13:$A105,$V$2,Y$13:Y105)&lt;1,1,0),0)</f>
        <v>#REF!</v>
      </c>
      <c r="Z106" s="19">
        <v>32.78</v>
      </c>
      <c r="AA106" s="19"/>
      <c r="AB106" s="119" t="e">
        <f>#REF!*100/Z106/AQ$7</f>
        <v>#REF!</v>
      </c>
      <c r="AC106" s="122" t="str">
        <f t="shared" si="11"/>
        <v>b</v>
      </c>
      <c r="AD106" s="124" t="e">
        <f t="shared" si="10"/>
        <v>#REF!</v>
      </c>
      <c r="AE106" s="132" t="e">
        <f t="shared" si="13"/>
        <v>#REF!</v>
      </c>
      <c r="AF106" s="133" t="e">
        <f>IF(AND($A106=$AE$2,AE106&gt;AE$4),IF(SUMIF($A$13:$A105,$AE$2,AF$13:AF105)&lt;1,1,0),0)</f>
        <v>#REF!</v>
      </c>
      <c r="AG106" s="16">
        <v>161.80000000000001</v>
      </c>
      <c r="AH106" s="45">
        <v>14900</v>
      </c>
      <c r="AI106" s="89" t="e">
        <f>IF(AND($A106=$V$2,AH106&gt;AH$4),IF(SUMIF($A$13:$A105,$V$2,AI$13:AI105)&lt;1,1,0),0)</f>
        <v>#REF!</v>
      </c>
      <c r="AJ106" s="45">
        <v>993.6</v>
      </c>
      <c r="AK106" s="47"/>
      <c r="AL106" s="15">
        <v>1553</v>
      </c>
      <c r="AM106" s="89" t="e">
        <f>IF(AND($A106=$V$2,AJ106&gt;AL$4),IF(SUMIF($A$13:$A105,$V$2,AM$13:AM105)&lt;1,1,0),0)</f>
        <v>#REF!</v>
      </c>
      <c r="AN106" s="17">
        <v>6.68</v>
      </c>
      <c r="AO106" s="119" t="e">
        <f>#REF!*100/AN106/AQ$7</f>
        <v>#REF!</v>
      </c>
      <c r="AP106" s="122" t="str">
        <f t="shared" si="16"/>
        <v>c</v>
      </c>
      <c r="AQ106" s="129" t="e">
        <f t="shared" si="12"/>
        <v>#REF!</v>
      </c>
      <c r="AR106" s="132" t="e">
        <f t="shared" si="14"/>
        <v>#REF!</v>
      </c>
      <c r="AS106" s="133" t="e">
        <f>IF(AND($A106=$AE$2,AR106&gt;AR$4),IF(SUMIF($A$13:$A105,$AE$2,AS$13:AS105)&lt;1,1,0),0)</f>
        <v>#REF!</v>
      </c>
    </row>
    <row r="107" spans="1:45" ht="13.5" customHeight="1">
      <c r="A107" s="88" t="str">
        <f>A$11</f>
        <v>M</v>
      </c>
      <c r="B107" s="94">
        <f>B106+1</f>
        <v>88</v>
      </c>
      <c r="C107" s="13" t="s">
        <v>273</v>
      </c>
      <c r="D107" s="25">
        <v>317</v>
      </c>
      <c r="E107" s="15">
        <v>814</v>
      </c>
      <c r="F107" s="15">
        <v>303</v>
      </c>
      <c r="G107" s="15">
        <v>21</v>
      </c>
      <c r="H107" s="15">
        <v>40</v>
      </c>
      <c r="I107" s="16">
        <v>30</v>
      </c>
      <c r="J107" s="32">
        <v>404.3</v>
      </c>
      <c r="K107" s="15">
        <v>734</v>
      </c>
      <c r="L107" s="15">
        <v>674</v>
      </c>
      <c r="M107" s="15" t="s">
        <v>134</v>
      </c>
      <c r="N107" s="15">
        <v>138</v>
      </c>
      <c r="O107" s="16">
        <v>198</v>
      </c>
      <c r="P107" s="18">
        <v>2.746</v>
      </c>
      <c r="Q107" s="15">
        <v>8.6549999999999994</v>
      </c>
      <c r="R107" s="44" t="s">
        <v>273</v>
      </c>
      <c r="S107" s="25">
        <v>317</v>
      </c>
      <c r="T107" s="138">
        <v>442600</v>
      </c>
      <c r="U107" s="89" t="e">
        <f>IF(AND($A107=$V$2,T107&gt;T$4),IF(SUMIF($A$13:$A106,$V$2,U$13:U106)&lt;1,1,0),0)</f>
        <v>#REF!</v>
      </c>
      <c r="V107" s="46"/>
      <c r="W107" s="45">
        <v>10870</v>
      </c>
      <c r="X107" s="15">
        <v>12490</v>
      </c>
      <c r="Y107" s="89" t="e">
        <f>IF(AND($A107=$V$2,W107&gt;X$4),IF(SUMIF($A$13:$A106,$V$2,Y$13:Y106)&lt;1,1,0),0)</f>
        <v>#REF!</v>
      </c>
      <c r="Z107" s="19">
        <v>33.090000000000003</v>
      </c>
      <c r="AA107" s="19"/>
      <c r="AB107" s="119" t="e">
        <f>#REF!*100/Z107/AQ$7</f>
        <v>#REF!</v>
      </c>
      <c r="AC107" s="122" t="str">
        <f t="shared" si="11"/>
        <v>b</v>
      </c>
      <c r="AD107" s="124" t="e">
        <f t="shared" si="10"/>
        <v>#REF!</v>
      </c>
      <c r="AE107" s="132" t="e">
        <f t="shared" si="13"/>
        <v>#REF!</v>
      </c>
      <c r="AF107" s="133" t="e">
        <f>IF(AND($A107=$AE$2,AE107&gt;AE$4),IF(SUMIF($A$13:$A106,$AE$2,AF$13:AF106)&lt;1,1,0),0)</f>
        <v>#REF!</v>
      </c>
      <c r="AG107" s="16">
        <v>194.3</v>
      </c>
      <c r="AH107" s="45">
        <v>18630</v>
      </c>
      <c r="AI107" s="89" t="e">
        <f>IF(AND($A107=$V$2,AH107&gt;AH$4),IF(SUMIF($A$13:$A106,$V$2,AI$13:AI106)&lt;1,1,0),0)</f>
        <v>#REF!</v>
      </c>
      <c r="AJ107" s="45">
        <v>1230</v>
      </c>
      <c r="AK107" s="47"/>
      <c r="AL107" s="15">
        <v>1930</v>
      </c>
      <c r="AM107" s="89" t="e">
        <f>IF(AND($A107=$V$2,AJ107&gt;AL$4),IF(SUMIF($A$13:$A106,$V$2,AM$13:AM106)&lt;1,1,0),0)</f>
        <v>#REF!</v>
      </c>
      <c r="AN107" s="17">
        <v>6.79</v>
      </c>
      <c r="AO107" s="119" t="e">
        <f>#REF!*100/AN107/AQ$7</f>
        <v>#REF!</v>
      </c>
      <c r="AP107" s="122" t="str">
        <f t="shared" si="16"/>
        <v>c</v>
      </c>
      <c r="AQ107" s="129" t="e">
        <f t="shared" si="12"/>
        <v>#REF!</v>
      </c>
      <c r="AR107" s="132" t="e">
        <f t="shared" si="14"/>
        <v>#REF!</v>
      </c>
      <c r="AS107" s="133" t="e">
        <f>IF(AND($A107=$AE$2,AR107&gt;AR$4),IF(SUMIF($A$13:$A106,$AE$2,AS$13:AS106)&lt;1,1,0),0)</f>
        <v>#REF!</v>
      </c>
    </row>
    <row r="108" spans="1:45" ht="13.5" customHeight="1">
      <c r="B108" s="94"/>
      <c r="C108" s="13" t="s">
        <v>274</v>
      </c>
      <c r="D108" s="25">
        <v>373</v>
      </c>
      <c r="E108" s="15">
        <v>826</v>
      </c>
      <c r="F108" s="15">
        <v>308</v>
      </c>
      <c r="G108" s="15">
        <v>25</v>
      </c>
      <c r="H108" s="15">
        <v>46</v>
      </c>
      <c r="I108" s="16">
        <v>30</v>
      </c>
      <c r="J108" s="32">
        <v>474.6</v>
      </c>
      <c r="K108" s="15">
        <v>734</v>
      </c>
      <c r="L108" s="15">
        <v>674</v>
      </c>
      <c r="M108" s="15" t="s">
        <v>134</v>
      </c>
      <c r="N108" s="15">
        <v>144</v>
      </c>
      <c r="O108" s="16">
        <v>200</v>
      </c>
      <c r="P108" s="18">
        <v>2.782</v>
      </c>
      <c r="Q108" s="15">
        <v>7.4690000000000003</v>
      </c>
      <c r="R108" s="44" t="s">
        <v>275</v>
      </c>
      <c r="S108" s="25">
        <v>373</v>
      </c>
      <c r="T108" s="138">
        <v>523900</v>
      </c>
      <c r="U108" s="89" t="e">
        <f>IF(AND($A108=$V$2,T108&gt;T$4),IF(SUMIF($A$13:$A107,$V$2,U$13:U107)&lt;1,1,0),0)</f>
        <v>#REF!</v>
      </c>
      <c r="V108" s="46"/>
      <c r="W108" s="45">
        <v>12690</v>
      </c>
      <c r="X108" s="15">
        <v>14700</v>
      </c>
      <c r="Y108" s="89" t="e">
        <f>IF(AND($A108=$V$2,W108&gt;X$4),IF(SUMIF($A$13:$A107,$V$2,Y$13:Y107)&lt;1,1,0),0)</f>
        <v>#REF!</v>
      </c>
      <c r="Z108" s="19">
        <v>33.229999999999997</v>
      </c>
      <c r="AA108" s="19"/>
      <c r="AB108" s="119" t="e">
        <f>#REF!*100/Z108/AQ$7</f>
        <v>#REF!</v>
      </c>
      <c r="AC108" s="122" t="str">
        <f t="shared" si="11"/>
        <v>b</v>
      </c>
      <c r="AD108" s="124" t="e">
        <f t="shared" si="10"/>
        <v>#REF!</v>
      </c>
      <c r="AE108" s="132" t="e">
        <f t="shared" si="13"/>
        <v>#REF!</v>
      </c>
      <c r="AF108" s="133" t="e">
        <f>IF(AND($A108=$AE$2,AE108&gt;AE$4),IF(SUMIF($A$13:$A107,$AE$2,AF$13:AF107)&lt;1,1,0),0)</f>
        <v>#REF!</v>
      </c>
      <c r="AG108" s="16">
        <v>230.3</v>
      </c>
      <c r="AH108" s="45">
        <v>22530</v>
      </c>
      <c r="AI108" s="89" t="e">
        <f>IF(AND($A108=$V$2,AH108&gt;AH$4),IF(SUMIF($A$13:$A107,$V$2,AI$13:AI107)&lt;1,1,0),0)</f>
        <v>#REF!</v>
      </c>
      <c r="AJ108" s="45">
        <v>1463</v>
      </c>
      <c r="AK108" s="47"/>
      <c r="AL108" s="15">
        <v>2311</v>
      </c>
      <c r="AM108" s="89" t="e">
        <f>IF(AND($A108=$V$2,AJ108&gt;AL$4),IF(SUMIF($A$13:$A107,$V$2,AM$13:AM107)&lt;1,1,0),0)</f>
        <v>#REF!</v>
      </c>
      <c r="AN108" s="17">
        <v>6.89</v>
      </c>
      <c r="AO108" s="119" t="e">
        <f>#REF!*100/AN108/AQ$7</f>
        <v>#REF!</v>
      </c>
      <c r="AP108" s="122" t="str">
        <f t="shared" si="16"/>
        <v>c</v>
      </c>
      <c r="AQ108" s="129" t="e">
        <f t="shared" si="12"/>
        <v>#REF!</v>
      </c>
      <c r="AR108" s="132" t="e">
        <f t="shared" si="14"/>
        <v>#REF!</v>
      </c>
      <c r="AS108" s="133" t="e">
        <f>IF(AND($A108=$AE$2,AR108&gt;AR$4),IF(SUMIF($A$13:$A107,$AE$2,AS$13:AS107)&lt;1,1,0),0)</f>
        <v>#REF!</v>
      </c>
    </row>
    <row r="109" spans="1:45" ht="13.5" customHeight="1">
      <c r="B109" s="94"/>
      <c r="C109" s="13" t="s">
        <v>276</v>
      </c>
      <c r="D109" s="25">
        <v>444</v>
      </c>
      <c r="E109" s="15">
        <v>842</v>
      </c>
      <c r="F109" s="15">
        <v>313</v>
      </c>
      <c r="G109" s="15">
        <v>30</v>
      </c>
      <c r="H109" s="15">
        <v>54</v>
      </c>
      <c r="I109" s="16">
        <v>30</v>
      </c>
      <c r="J109" s="32">
        <v>566</v>
      </c>
      <c r="K109" s="15">
        <v>734</v>
      </c>
      <c r="L109" s="15">
        <v>674</v>
      </c>
      <c r="M109" s="15" t="s">
        <v>134</v>
      </c>
      <c r="N109" s="15">
        <v>148</v>
      </c>
      <c r="O109" s="16">
        <v>206</v>
      </c>
      <c r="P109" s="18">
        <v>2.8239999999999998</v>
      </c>
      <c r="Q109" s="15">
        <v>6.3570000000000002</v>
      </c>
      <c r="R109" s="44" t="s">
        <v>277</v>
      </c>
      <c r="S109" s="25">
        <v>444</v>
      </c>
      <c r="T109" s="138">
        <v>634500</v>
      </c>
      <c r="U109" s="89" t="e">
        <f>IF(AND($A109=$V$2,T109&gt;T$4),IF(SUMIF($A$13:$A108,$V$2,U$13:U108)&lt;1,1,0),0)</f>
        <v>#REF!</v>
      </c>
      <c r="V109" s="46"/>
      <c r="W109" s="45">
        <v>15070</v>
      </c>
      <c r="X109" s="15">
        <v>17640</v>
      </c>
      <c r="Y109" s="89" t="e">
        <f>IF(AND($A109=$V$2,W109&gt;X$4),IF(SUMIF($A$13:$A108,$V$2,Y$13:Y108)&lt;1,1,0),0)</f>
        <v>#REF!</v>
      </c>
      <c r="Z109" s="19">
        <v>33.479999999999997</v>
      </c>
      <c r="AA109" s="19"/>
      <c r="AB109" s="119" t="e">
        <f>#REF!*100/Z109/AQ$7</f>
        <v>#REF!</v>
      </c>
      <c r="AC109" s="122" t="str">
        <f t="shared" si="11"/>
        <v>b</v>
      </c>
      <c r="AD109" s="124" t="e">
        <f t="shared" si="10"/>
        <v>#REF!</v>
      </c>
      <c r="AE109" s="132" t="e">
        <f t="shared" si="13"/>
        <v>#REF!</v>
      </c>
      <c r="AF109" s="133" t="e">
        <f>IF(AND($A109=$AE$2,AE109&gt;AE$4),IF(SUMIF($A$13:$A108,$AE$2,AF$13:AF108)&lt;1,1,0),0)</f>
        <v>#REF!</v>
      </c>
      <c r="AG109" s="16">
        <v>276.5</v>
      </c>
      <c r="AH109" s="45">
        <v>27800</v>
      </c>
      <c r="AI109" s="89" t="e">
        <f>IF(AND($A109=$V$2,AH109&gt;AH$4),IF(SUMIF($A$13:$A108,$V$2,AI$13:AI108)&lt;1,1,0),0)</f>
        <v>#REF!</v>
      </c>
      <c r="AJ109" s="45">
        <v>1776</v>
      </c>
      <c r="AK109" s="47"/>
      <c r="AL109" s="15">
        <v>2827</v>
      </c>
      <c r="AM109" s="89" t="e">
        <f>IF(AND($A109=$V$2,AJ109&gt;AL$4),IF(SUMIF($A$13:$A108,$V$2,AM$13:AM108)&lt;1,1,0),0)</f>
        <v>#REF!</v>
      </c>
      <c r="AN109" s="17">
        <v>7.01</v>
      </c>
      <c r="AO109" s="119" t="e">
        <f>#REF!*100/AN109/AQ$7</f>
        <v>#REF!</v>
      </c>
      <c r="AP109" s="122" t="str">
        <f t="shared" si="16"/>
        <v>c</v>
      </c>
      <c r="AQ109" s="129" t="e">
        <f t="shared" si="12"/>
        <v>#REF!</v>
      </c>
      <c r="AR109" s="132" t="e">
        <f t="shared" si="14"/>
        <v>#REF!</v>
      </c>
      <c r="AS109" s="133" t="e">
        <f>IF(AND($A109=$AE$2,AR109&gt;AR$4),IF(SUMIF($A$13:$A108,$AE$2,AS$13:AS108)&lt;1,1,0),0)</f>
        <v>#REF!</v>
      </c>
    </row>
    <row r="110" spans="1:45" ht="13.5" customHeight="1">
      <c r="A110" s="88" t="str">
        <f>A$8</f>
        <v>AA</v>
      </c>
      <c r="B110" s="94">
        <f>B107+1</f>
        <v>89</v>
      </c>
      <c r="C110" s="13" t="s">
        <v>278</v>
      </c>
      <c r="D110" s="25">
        <v>198</v>
      </c>
      <c r="E110" s="15">
        <v>870</v>
      </c>
      <c r="F110" s="15">
        <v>300</v>
      </c>
      <c r="G110" s="15">
        <v>15</v>
      </c>
      <c r="H110" s="15">
        <v>20</v>
      </c>
      <c r="I110" s="16">
        <v>30</v>
      </c>
      <c r="J110" s="32">
        <v>252.2</v>
      </c>
      <c r="K110" s="15">
        <v>830</v>
      </c>
      <c r="L110" s="15">
        <v>770</v>
      </c>
      <c r="M110" s="15" t="s">
        <v>134</v>
      </c>
      <c r="N110" s="15">
        <v>130</v>
      </c>
      <c r="O110" s="16">
        <v>198</v>
      </c>
      <c r="P110" s="18">
        <v>2.8580000000000001</v>
      </c>
      <c r="Q110" s="15">
        <v>14.44</v>
      </c>
      <c r="R110" s="44" t="s">
        <v>279</v>
      </c>
      <c r="S110" s="25">
        <v>198</v>
      </c>
      <c r="T110" s="138">
        <v>301100</v>
      </c>
      <c r="U110" s="89" t="e">
        <f>IF(AND($A110=$V$2,T110&gt;T$4),IF(SUMIF($A$13:$A109,$V$2,U$13:U109)&lt;1,1,0),0)</f>
        <v>#REF!</v>
      </c>
      <c r="V110" s="46"/>
      <c r="W110" s="45">
        <v>6923</v>
      </c>
      <c r="X110" s="15">
        <v>7999</v>
      </c>
      <c r="Y110" s="89" t="e">
        <f>IF(AND($A110=$V$2,W110&gt;X$4),IF(SUMIF($A$13:$A109,$V$2,Y$13:Y109)&lt;1,1,0),0)</f>
        <v>#REF!</v>
      </c>
      <c r="Z110" s="19">
        <v>34.549999999999997</v>
      </c>
      <c r="AA110" s="19"/>
      <c r="AB110" s="119" t="e">
        <f>#REF!*100/Z110/AQ$7</f>
        <v>#REF!</v>
      </c>
      <c r="AC110" s="122" t="str">
        <f t="shared" si="11"/>
        <v>b</v>
      </c>
      <c r="AD110" s="124" t="e">
        <f t="shared" si="10"/>
        <v>#REF!</v>
      </c>
      <c r="AE110" s="132" t="e">
        <f t="shared" si="13"/>
        <v>#REF!</v>
      </c>
      <c r="AF110" s="133" t="e">
        <f>IF(AND($A110=$AE$2,AE110&gt;AE$4),IF(SUMIF($A$13:$A109,$AE$2,AF$13:AF109)&lt;1,1,0),0)</f>
        <v>#REF!</v>
      </c>
      <c r="AG110" s="16">
        <v>147.19999999999999</v>
      </c>
      <c r="AH110" s="45">
        <v>9041</v>
      </c>
      <c r="AI110" s="89" t="e">
        <f>IF(AND($A110=$V$2,AH110&gt;AH$4),IF(SUMIF($A$13:$A109,$V$2,AI$13:AI109)&lt;1,1,0),0)</f>
        <v>#REF!</v>
      </c>
      <c r="AJ110" s="45">
        <v>602.79999999999995</v>
      </c>
      <c r="AK110" s="47"/>
      <c r="AL110" s="15">
        <v>957.7</v>
      </c>
      <c r="AM110" s="89" t="e">
        <f>IF(AND($A110=$V$2,AJ110&gt;AL$4),IF(SUMIF($A$13:$A109,$V$2,AM$13:AM109)&lt;1,1,0),0)</f>
        <v>#REF!</v>
      </c>
      <c r="AN110" s="17">
        <v>5.99</v>
      </c>
      <c r="AO110" s="119" t="e">
        <f>#REF!*100/AN110/AQ$7</f>
        <v>#REF!</v>
      </c>
      <c r="AP110" s="122" t="str">
        <f t="shared" si="16"/>
        <v>c</v>
      </c>
      <c r="AQ110" s="129" t="e">
        <f t="shared" si="12"/>
        <v>#REF!</v>
      </c>
      <c r="AR110" s="132" t="e">
        <f t="shared" si="14"/>
        <v>#REF!</v>
      </c>
      <c r="AS110" s="133" t="e">
        <f>IF(AND($A110=$AE$2,AR110&gt;AR$4),IF(SUMIF($A$13:$A109,$AE$2,AS$13:AS109)&lt;1,1,0),0)</f>
        <v>#REF!</v>
      </c>
    </row>
    <row r="111" spans="1:45" ht="13.5" customHeight="1">
      <c r="A111" s="88" t="str">
        <f>A$9</f>
        <v>A</v>
      </c>
      <c r="B111" s="94">
        <f>B110+1</f>
        <v>90</v>
      </c>
      <c r="C111" s="13" t="s">
        <v>280</v>
      </c>
      <c r="D111" s="25">
        <v>252</v>
      </c>
      <c r="E111" s="15">
        <v>890</v>
      </c>
      <c r="F111" s="15">
        <v>300</v>
      </c>
      <c r="G111" s="15">
        <v>16</v>
      </c>
      <c r="H111" s="15">
        <v>30</v>
      </c>
      <c r="I111" s="16">
        <v>30</v>
      </c>
      <c r="J111" s="32">
        <v>320.5</v>
      </c>
      <c r="K111" s="15">
        <v>830</v>
      </c>
      <c r="L111" s="15">
        <v>770</v>
      </c>
      <c r="M111" s="15" t="s">
        <v>134</v>
      </c>
      <c r="N111" s="15">
        <v>132</v>
      </c>
      <c r="O111" s="16">
        <v>198</v>
      </c>
      <c r="P111" s="18">
        <v>2.8959999999999999</v>
      </c>
      <c r="Q111" s="15">
        <v>11.51</v>
      </c>
      <c r="R111" s="44" t="s">
        <v>280</v>
      </c>
      <c r="S111" s="25">
        <v>252</v>
      </c>
      <c r="T111" s="138">
        <v>422100</v>
      </c>
      <c r="U111" s="89" t="e">
        <f>IF(AND($A111=$V$2,T111&gt;T$4),IF(SUMIF($A$13:$A110,$V$2,U$13:U110)&lt;1,1,0),0)</f>
        <v>#REF!</v>
      </c>
      <c r="V111" s="46"/>
      <c r="W111" s="45">
        <v>9485</v>
      </c>
      <c r="X111" s="15">
        <v>10810</v>
      </c>
      <c r="Y111" s="89" t="e">
        <f>IF(AND($A111=$V$2,W111&gt;X$4),IF(SUMIF($A$13:$A110,$V$2,Y$13:Y110)&lt;1,1,0),0)</f>
        <v>#REF!</v>
      </c>
      <c r="Z111" s="19">
        <v>36.29</v>
      </c>
      <c r="AA111" s="19"/>
      <c r="AB111" s="119" t="e">
        <f>#REF!*100/Z111/AQ$7</f>
        <v>#REF!</v>
      </c>
      <c r="AC111" s="122" t="str">
        <f t="shared" si="11"/>
        <v>b</v>
      </c>
      <c r="AD111" s="124" t="e">
        <f t="shared" si="10"/>
        <v>#REF!</v>
      </c>
      <c r="AE111" s="132" t="e">
        <f t="shared" si="13"/>
        <v>#REF!</v>
      </c>
      <c r="AF111" s="133" t="e">
        <f>IF(AND($A111=$AE$2,AE111&gt;AE$4),IF(SUMIF($A$13:$A110,$AE$2,AF$13:AF110)&lt;1,1,0),0)</f>
        <v>#REF!</v>
      </c>
      <c r="AG111" s="16">
        <v>163.30000000000001</v>
      </c>
      <c r="AH111" s="45">
        <v>13550</v>
      </c>
      <c r="AI111" s="89" t="e">
        <f>IF(AND($A111=$V$2,AH111&gt;AH$4),IF(SUMIF($A$13:$A110,$V$2,AI$13:AI110)&lt;1,1,0),0)</f>
        <v>#REF!</v>
      </c>
      <c r="AJ111" s="45">
        <v>903.2</v>
      </c>
      <c r="AK111" s="47"/>
      <c r="AL111" s="15">
        <v>1414</v>
      </c>
      <c r="AM111" s="89" t="e">
        <f>IF(AND($A111=$V$2,AJ111&gt;AL$4),IF(SUMIF($A$13:$A110,$V$2,AM$13:AM110)&lt;1,1,0),0)</f>
        <v>#REF!</v>
      </c>
      <c r="AN111" s="17">
        <v>6.5</v>
      </c>
      <c r="AO111" s="119" t="e">
        <f>#REF!*100/AN111/AQ$7</f>
        <v>#REF!</v>
      </c>
      <c r="AP111" s="122" t="str">
        <f t="shared" si="16"/>
        <v>c</v>
      </c>
      <c r="AQ111" s="129" t="e">
        <f t="shared" si="12"/>
        <v>#REF!</v>
      </c>
      <c r="AR111" s="132" t="e">
        <f t="shared" si="14"/>
        <v>#REF!</v>
      </c>
      <c r="AS111" s="133" t="e">
        <f>IF(AND($A111=$AE$2,AR111&gt;AR$4),IF(SUMIF($A$13:$A110,$AE$2,AS$13:AS110)&lt;1,1,0),0)</f>
        <v>#REF!</v>
      </c>
    </row>
    <row r="112" spans="1:45" ht="14.1" customHeight="1">
      <c r="A112" s="88" t="str">
        <f>A$10</f>
        <v>B</v>
      </c>
      <c r="B112" s="94">
        <f>B111+1</f>
        <v>91</v>
      </c>
      <c r="C112" s="13" t="s">
        <v>281</v>
      </c>
      <c r="D112" s="25">
        <v>291</v>
      </c>
      <c r="E112" s="15">
        <v>900</v>
      </c>
      <c r="F112" s="15">
        <v>300</v>
      </c>
      <c r="G112" s="15">
        <v>18.5</v>
      </c>
      <c r="H112" s="15">
        <v>35</v>
      </c>
      <c r="I112" s="16">
        <v>30</v>
      </c>
      <c r="J112" s="32">
        <v>371.3</v>
      </c>
      <c r="K112" s="15">
        <v>830</v>
      </c>
      <c r="L112" s="15">
        <v>770</v>
      </c>
      <c r="M112" s="15" t="s">
        <v>134</v>
      </c>
      <c r="N112" s="15">
        <v>134</v>
      </c>
      <c r="O112" s="16">
        <v>198</v>
      </c>
      <c r="P112" s="18">
        <v>2.911</v>
      </c>
      <c r="Q112" s="15">
        <v>9.99</v>
      </c>
      <c r="R112" s="44" t="s">
        <v>281</v>
      </c>
      <c r="S112" s="25">
        <v>291</v>
      </c>
      <c r="T112" s="138">
        <v>494100</v>
      </c>
      <c r="U112" s="89" t="e">
        <f>IF(AND($A112=$V$2,T112&gt;T$4),IF(SUMIF($A$13:$A111,$V$2,U$13:U111)&lt;1,1,0),0)</f>
        <v>#REF!</v>
      </c>
      <c r="V112" s="46"/>
      <c r="W112" s="45">
        <v>10980</v>
      </c>
      <c r="X112" s="15">
        <v>12580</v>
      </c>
      <c r="Y112" s="89" t="e">
        <f>IF(AND($A112=$V$2,W112&gt;X$4),IF(SUMIF($A$13:$A111,$V$2,Y$13:Y111)&lt;1,1,0),0)</f>
        <v>#REF!</v>
      </c>
      <c r="Z112" s="19">
        <v>36.479999999999997</v>
      </c>
      <c r="AA112" s="19"/>
      <c r="AB112" s="119" t="e">
        <f>#REF!*100/Z112/AQ$7</f>
        <v>#REF!</v>
      </c>
      <c r="AC112" s="122" t="str">
        <f t="shared" si="11"/>
        <v>b</v>
      </c>
      <c r="AD112" s="124" t="e">
        <f t="shared" si="10"/>
        <v>#REF!</v>
      </c>
      <c r="AE112" s="132" t="e">
        <f t="shared" si="13"/>
        <v>#REF!</v>
      </c>
      <c r="AF112" s="133" t="e">
        <f>IF(AND($A112=$AE$2,AE112&gt;AE$4),IF(SUMIF($A$13:$A111,$AE$2,AF$13:AF111)&lt;1,1,0),0)</f>
        <v>#REF!</v>
      </c>
      <c r="AG112" s="16">
        <v>188.8</v>
      </c>
      <c r="AH112" s="45">
        <v>15820</v>
      </c>
      <c r="AI112" s="89" t="e">
        <f>IF(AND($A112=$V$2,AH112&gt;AH$4),IF(SUMIF($A$13:$A111,$V$2,AI$13:AI111)&lt;1,1,0),0)</f>
        <v>#REF!</v>
      </c>
      <c r="AJ112" s="45">
        <v>1054</v>
      </c>
      <c r="AK112" s="47"/>
      <c r="AL112" s="15">
        <v>1658</v>
      </c>
      <c r="AM112" s="89" t="e">
        <f>IF(AND($A112=$V$2,AJ112&gt;AL$4),IF(SUMIF($A$13:$A111,$V$2,AM$13:AM111)&lt;1,1,0),0)</f>
        <v>#REF!</v>
      </c>
      <c r="AN112" s="17">
        <v>6.53</v>
      </c>
      <c r="AO112" s="119" t="e">
        <f>#REF!*100/AN112/AQ$7</f>
        <v>#REF!</v>
      </c>
      <c r="AP112" s="122" t="str">
        <f t="shared" si="16"/>
        <v>c</v>
      </c>
      <c r="AQ112" s="129" t="e">
        <f t="shared" si="12"/>
        <v>#REF!</v>
      </c>
      <c r="AR112" s="132" t="e">
        <f t="shared" si="14"/>
        <v>#REF!</v>
      </c>
      <c r="AS112" s="133" t="e">
        <f>IF(AND($A112=$AE$2,AR112&gt;AR$4),IF(SUMIF($A$13:$A111,$AE$2,AS$13:AS111)&lt;1,1,0),0)</f>
        <v>#REF!</v>
      </c>
    </row>
    <row r="113" spans="1:45" ht="14.1" customHeight="1">
      <c r="A113" s="88" t="str">
        <f>A$11</f>
        <v>M</v>
      </c>
      <c r="B113" s="94">
        <f>B112+1</f>
        <v>92</v>
      </c>
      <c r="C113" s="13" t="s">
        <v>282</v>
      </c>
      <c r="D113" s="25">
        <v>333</v>
      </c>
      <c r="E113" s="15">
        <v>910</v>
      </c>
      <c r="F113" s="15">
        <v>302</v>
      </c>
      <c r="G113" s="15">
        <v>21</v>
      </c>
      <c r="H113" s="15">
        <v>40</v>
      </c>
      <c r="I113" s="16">
        <v>30</v>
      </c>
      <c r="J113" s="32">
        <v>423.6</v>
      </c>
      <c r="K113" s="15">
        <v>830</v>
      </c>
      <c r="L113" s="15">
        <v>770</v>
      </c>
      <c r="M113" s="15" t="s">
        <v>134</v>
      </c>
      <c r="N113" s="15">
        <v>138</v>
      </c>
      <c r="O113" s="16">
        <v>198</v>
      </c>
      <c r="P113" s="18">
        <v>2.9340000000000002</v>
      </c>
      <c r="Q113" s="15">
        <v>8.8239999999999998</v>
      </c>
      <c r="R113" s="44" t="s">
        <v>282</v>
      </c>
      <c r="S113" s="25">
        <v>333</v>
      </c>
      <c r="T113" s="138">
        <v>570400</v>
      </c>
      <c r="U113" s="89" t="e">
        <f>IF(AND($A113=$V$2,T113&gt;T$4),IF(SUMIF($A$13:$A112,$V$2,U$13:U112)&lt;1,1,0),0)</f>
        <v>#REF!</v>
      </c>
      <c r="V113" s="46"/>
      <c r="W113" s="45">
        <v>12540</v>
      </c>
      <c r="X113" s="15">
        <v>14440</v>
      </c>
      <c r="Y113" s="89" t="e">
        <f>IF(AND($A113=$V$2,W113&gt;X$4),IF(SUMIF($A$13:$A112,$V$2,Y$13:Y112)&lt;1,1,0),0)</f>
        <v>#REF!</v>
      </c>
      <c r="Z113" s="19">
        <v>36.700000000000003</v>
      </c>
      <c r="AA113" s="19"/>
      <c r="AB113" s="119" t="e">
        <f>#REF!*100/Z113/AQ$7</f>
        <v>#REF!</v>
      </c>
      <c r="AC113" s="122" t="str">
        <f t="shared" si="11"/>
        <v>b</v>
      </c>
      <c r="AD113" s="124" t="e">
        <f t="shared" si="10"/>
        <v>#REF!</v>
      </c>
      <c r="AE113" s="132" t="e">
        <f t="shared" si="13"/>
        <v>#REF!</v>
      </c>
      <c r="AF113" s="133" t="e">
        <f>IF(AND($A113=$AE$2,AE113&gt;AE$4),IF(SUMIF($A$13:$A112,$AE$2,AF$13:AF112)&lt;1,1,0),0)</f>
        <v>#REF!</v>
      </c>
      <c r="AG113" s="16">
        <v>214.4</v>
      </c>
      <c r="AH113" s="45">
        <v>18450</v>
      </c>
      <c r="AI113" s="89" t="e">
        <f>IF(AND($A113=$V$2,AH113&gt;AH$4),IF(SUMIF($A$13:$A112,$V$2,AI$13:AI112)&lt;1,1,0),0)</f>
        <v>#REF!</v>
      </c>
      <c r="AJ113" s="45">
        <v>1222</v>
      </c>
      <c r="AK113" s="47"/>
      <c r="AL113" s="15">
        <v>1929</v>
      </c>
      <c r="AM113" s="89" t="e">
        <f>IF(AND($A113=$V$2,AJ113&gt;AL$4),IF(SUMIF($A$13:$A112,$V$2,AM$13:AM112)&lt;1,1,0),0)</f>
        <v>#REF!</v>
      </c>
      <c r="AN113" s="17">
        <v>6.6</v>
      </c>
      <c r="AO113" s="119" t="e">
        <f>#REF!*100/AN113/AQ$7</f>
        <v>#REF!</v>
      </c>
      <c r="AP113" s="122" t="str">
        <f t="shared" si="16"/>
        <v>c</v>
      </c>
      <c r="AQ113" s="129" t="e">
        <f t="shared" si="12"/>
        <v>#REF!</v>
      </c>
      <c r="AR113" s="132" t="e">
        <f t="shared" si="14"/>
        <v>#REF!</v>
      </c>
      <c r="AS113" s="133" t="e">
        <f>IF(AND($A113=$AE$2,AR113&gt;AR$4),IF(SUMIF($A$13:$A112,$AE$2,AS$13:AS112)&lt;1,1,0),0)</f>
        <v>#REF!</v>
      </c>
    </row>
    <row r="114" spans="1:45" ht="14.1" customHeight="1">
      <c r="B114" s="94"/>
      <c r="C114" s="13" t="s">
        <v>283</v>
      </c>
      <c r="D114" s="25">
        <v>391</v>
      </c>
      <c r="E114" s="15">
        <v>922</v>
      </c>
      <c r="F114" s="15">
        <v>307</v>
      </c>
      <c r="G114" s="15">
        <v>25</v>
      </c>
      <c r="H114" s="15">
        <v>46</v>
      </c>
      <c r="I114" s="16">
        <v>30</v>
      </c>
      <c r="J114" s="32">
        <v>497.7</v>
      </c>
      <c r="K114" s="15">
        <v>830</v>
      </c>
      <c r="L114" s="15">
        <v>770</v>
      </c>
      <c r="M114" s="15" t="s">
        <v>134</v>
      </c>
      <c r="N114" s="15">
        <v>144</v>
      </c>
      <c r="O114" s="16">
        <v>200</v>
      </c>
      <c r="P114" s="18">
        <v>2.97</v>
      </c>
      <c r="Q114" s="15">
        <v>7.6040000000000001</v>
      </c>
      <c r="R114" s="44" t="s">
        <v>284</v>
      </c>
      <c r="S114" s="25">
        <v>391</v>
      </c>
      <c r="T114" s="138">
        <v>674300</v>
      </c>
      <c r="U114" s="89" t="e">
        <f>IF(AND($A114=$V$2,T114&gt;T$4),IF(SUMIF($A$13:$A113,$V$2,U$13:U113)&lt;1,1,0),0)</f>
        <v>#REF!</v>
      </c>
      <c r="V114" s="46"/>
      <c r="W114" s="45">
        <v>14630</v>
      </c>
      <c r="X114" s="15">
        <v>16990</v>
      </c>
      <c r="Y114" s="89" t="e">
        <f>IF(AND($A114=$V$2,W114&gt;X$4),IF(SUMIF($A$13:$A113,$V$2,Y$13:Y113)&lt;1,1,0),0)</f>
        <v>#REF!</v>
      </c>
      <c r="Z114" s="19">
        <v>36.81</v>
      </c>
      <c r="AA114" s="19"/>
      <c r="AB114" s="119" t="e">
        <f>#REF!*100/Z114/AQ$7</f>
        <v>#REF!</v>
      </c>
      <c r="AC114" s="122" t="str">
        <f t="shared" si="11"/>
        <v>b</v>
      </c>
      <c r="AD114" s="124" t="e">
        <f t="shared" si="10"/>
        <v>#REF!</v>
      </c>
      <c r="AE114" s="132" t="e">
        <f t="shared" si="13"/>
        <v>#REF!</v>
      </c>
      <c r="AF114" s="133" t="e">
        <f>IF(AND($A114=$AE$2,AE114&gt;AE$4),IF(SUMIF($A$13:$A113,$AE$2,AF$13:AF113)&lt;1,1,0),0)</f>
        <v>#REF!</v>
      </c>
      <c r="AG114" s="16">
        <v>254.3</v>
      </c>
      <c r="AH114" s="45">
        <v>22320</v>
      </c>
      <c r="AI114" s="89" t="e">
        <f>IF(AND($A114=$V$2,AH114&gt;AH$4),IF(SUMIF($A$13:$A113,$V$2,AI$13:AI113)&lt;1,1,0),0)</f>
        <v>#REF!</v>
      </c>
      <c r="AJ114" s="45">
        <v>1454</v>
      </c>
      <c r="AK114" s="47"/>
      <c r="AL114" s="15">
        <v>2312</v>
      </c>
      <c r="AM114" s="89" t="e">
        <f>IF(AND($A114=$V$2,AJ114&gt;AL$4),IF(SUMIF($A$13:$A113,$V$2,AM$13:AM113)&lt;1,1,0),0)</f>
        <v>#REF!</v>
      </c>
      <c r="AN114" s="17">
        <v>6.7</v>
      </c>
      <c r="AO114" s="119" t="e">
        <f>#REF!*100/AN114/AQ$7</f>
        <v>#REF!</v>
      </c>
      <c r="AP114" s="122" t="str">
        <f t="shared" si="16"/>
        <v>c</v>
      </c>
      <c r="AQ114" s="129" t="e">
        <f t="shared" si="12"/>
        <v>#REF!</v>
      </c>
      <c r="AR114" s="132" t="e">
        <f t="shared" si="14"/>
        <v>#REF!</v>
      </c>
      <c r="AS114" s="133" t="e">
        <f>IF(AND($A114=$AE$2,AR114&gt;AR$4),IF(SUMIF($A$13:$A113,$AE$2,AS$13:AS113)&lt;1,1,0),0)</f>
        <v>#REF!</v>
      </c>
    </row>
    <row r="115" spans="1:45" ht="14.1" customHeight="1">
      <c r="B115" s="94"/>
      <c r="C115" s="13" t="s">
        <v>285</v>
      </c>
      <c r="D115" s="25">
        <v>466</v>
      </c>
      <c r="E115" s="15">
        <v>938</v>
      </c>
      <c r="F115" s="15">
        <v>312</v>
      </c>
      <c r="G115" s="15">
        <v>30</v>
      </c>
      <c r="H115" s="15">
        <v>54</v>
      </c>
      <c r="I115" s="16">
        <v>30</v>
      </c>
      <c r="J115" s="32">
        <v>593.70000000000005</v>
      </c>
      <c r="K115" s="15">
        <v>830</v>
      </c>
      <c r="L115" s="15">
        <v>770</v>
      </c>
      <c r="M115" s="15" t="s">
        <v>134</v>
      </c>
      <c r="N115" s="15">
        <v>148</v>
      </c>
      <c r="O115" s="16">
        <v>204</v>
      </c>
      <c r="P115" s="18">
        <v>3.012</v>
      </c>
      <c r="Q115" s="15">
        <v>6.4640000000000004</v>
      </c>
      <c r="R115" s="44" t="s">
        <v>286</v>
      </c>
      <c r="S115" s="25">
        <v>466</v>
      </c>
      <c r="T115" s="138">
        <v>814900</v>
      </c>
      <c r="U115" s="89" t="e">
        <f>IF(AND($A115=$V$2,T115&gt;T$4),IF(SUMIF($A$13:$A114,$V$2,U$13:U114)&lt;1,1,0),0)</f>
        <v>#REF!</v>
      </c>
      <c r="V115" s="46"/>
      <c r="W115" s="45">
        <v>17380</v>
      </c>
      <c r="X115" s="15">
        <v>20380</v>
      </c>
      <c r="Y115" s="89" t="e">
        <f>IF(AND($A115=$V$2,W115&gt;X$4),IF(SUMIF($A$13:$A114,$V$2,Y$13:Y114)&lt;1,1,0),0)</f>
        <v>#REF!</v>
      </c>
      <c r="Z115" s="19">
        <v>37.049999999999997</v>
      </c>
      <c r="AA115" s="19"/>
      <c r="AB115" s="119" t="e">
        <f>#REF!*100/Z115/AQ$7</f>
        <v>#REF!</v>
      </c>
      <c r="AC115" s="122" t="str">
        <f t="shared" si="11"/>
        <v>b</v>
      </c>
      <c r="AD115" s="124" t="e">
        <f t="shared" si="10"/>
        <v>#REF!</v>
      </c>
      <c r="AE115" s="132" t="e">
        <f t="shared" si="13"/>
        <v>#REF!</v>
      </c>
      <c r="AF115" s="133" t="e">
        <f>IF(AND($A115=$AE$2,AE115&gt;AE$4),IF(SUMIF($A$13:$A114,$AE$2,AF$13:AF114)&lt;1,1,0),0)</f>
        <v>#REF!</v>
      </c>
      <c r="AG115" s="16">
        <v>305.3</v>
      </c>
      <c r="AH115" s="45">
        <v>27560</v>
      </c>
      <c r="AI115" s="89" t="e">
        <f>IF(AND($A115=$V$2,AH115&gt;AH$4),IF(SUMIF($A$13:$A114,$V$2,AI$13:AI114)&lt;1,1,0),0)</f>
        <v>#REF!</v>
      </c>
      <c r="AJ115" s="45">
        <v>1767</v>
      </c>
      <c r="AK115" s="47"/>
      <c r="AL115" s="15">
        <v>2832</v>
      </c>
      <c r="AM115" s="89" t="e">
        <f>IF(AND($A115=$V$2,AJ115&gt;AL$4),IF(SUMIF($A$13:$A114,$V$2,AM$13:AM114)&lt;1,1,0),0)</f>
        <v>#REF!</v>
      </c>
      <c r="AN115" s="17">
        <v>6.81</v>
      </c>
      <c r="AO115" s="119" t="e">
        <f>#REF!*100/AN115/AQ$7</f>
        <v>#REF!</v>
      </c>
      <c r="AP115" s="122" t="str">
        <f t="shared" si="16"/>
        <v>c</v>
      </c>
      <c r="AQ115" s="129" t="e">
        <f t="shared" si="12"/>
        <v>#REF!</v>
      </c>
      <c r="AR115" s="132" t="e">
        <f t="shared" si="14"/>
        <v>#REF!</v>
      </c>
      <c r="AS115" s="133" t="e">
        <f>IF(AND($A115=$AE$2,AR115&gt;AR$4),IF(SUMIF($A$13:$A114,$AE$2,AS$13:AS114)&lt;1,1,0),0)</f>
        <v>#REF!</v>
      </c>
    </row>
    <row r="116" spans="1:45" ht="14.1" customHeight="1">
      <c r="A116" s="88" t="str">
        <f>A$8</f>
        <v>AA</v>
      </c>
      <c r="B116" s="94">
        <f>B113+1</f>
        <v>93</v>
      </c>
      <c r="C116" s="13" t="s">
        <v>287</v>
      </c>
      <c r="D116" s="25">
        <v>222</v>
      </c>
      <c r="E116" s="15">
        <v>970</v>
      </c>
      <c r="F116" s="15">
        <v>300</v>
      </c>
      <c r="G116" s="15">
        <v>16</v>
      </c>
      <c r="H116" s="15">
        <v>21</v>
      </c>
      <c r="I116" s="16">
        <v>30</v>
      </c>
      <c r="J116" s="32">
        <v>282.2</v>
      </c>
      <c r="K116" s="15">
        <v>928</v>
      </c>
      <c r="L116" s="15">
        <v>868</v>
      </c>
      <c r="M116" s="15" t="s">
        <v>134</v>
      </c>
      <c r="N116" s="15">
        <v>132</v>
      </c>
      <c r="O116" s="16">
        <v>198</v>
      </c>
      <c r="P116" s="18">
        <v>3.056</v>
      </c>
      <c r="Q116" s="19">
        <v>13.8</v>
      </c>
      <c r="R116" s="44" t="s">
        <v>288</v>
      </c>
      <c r="S116" s="25">
        <v>222</v>
      </c>
      <c r="T116" s="138">
        <v>406500</v>
      </c>
      <c r="U116" s="89" t="e">
        <f>IF(AND($A116=$V$2,T116&gt;T$4),IF(SUMIF($A$13:$A115,$V$2,U$13:U115)&lt;1,1,0),0)</f>
        <v>#REF!</v>
      </c>
      <c r="V116" s="46"/>
      <c r="W116" s="45">
        <v>8380</v>
      </c>
      <c r="X116" s="15">
        <v>9777</v>
      </c>
      <c r="Y116" s="89" t="e">
        <f>IF(AND($A116=$V$2,W116&gt;X$4),IF(SUMIF($A$13:$A115,$V$2,Y$13:Y115)&lt;1,1,0),0)</f>
        <v>#REF!</v>
      </c>
      <c r="Z116" s="19">
        <v>37.950000000000003</v>
      </c>
      <c r="AA116" s="19"/>
      <c r="AB116" s="119" t="e">
        <f>#REF!*100/Z116/AQ$7</f>
        <v>#REF!</v>
      </c>
      <c r="AC116" s="122" t="str">
        <f t="shared" si="11"/>
        <v>b</v>
      </c>
      <c r="AD116" s="124" t="e">
        <f t="shared" si="10"/>
        <v>#REF!</v>
      </c>
      <c r="AE116" s="132" t="e">
        <f t="shared" si="13"/>
        <v>#REF!</v>
      </c>
      <c r="AF116" s="133" t="e">
        <f>IF(AND($A116=$AE$2,AE116&gt;AE$4),IF(SUMIF($A$13:$A115,$AE$2,AF$13:AF115)&lt;1,1,0),0)</f>
        <v>#REF!</v>
      </c>
      <c r="AG116" s="16">
        <v>172.2</v>
      </c>
      <c r="AH116" s="45">
        <v>9501</v>
      </c>
      <c r="AI116" s="89" t="e">
        <f>IF(AND($A116=$V$2,AH116&gt;AH$4),IF(SUMIF($A$13:$A115,$V$2,AI$13:AI115)&lt;1,1,0),0)</f>
        <v>#REF!</v>
      </c>
      <c r="AJ116" s="45">
        <v>633.4</v>
      </c>
      <c r="AK116" s="47"/>
      <c r="AL116" s="15">
        <v>1016</v>
      </c>
      <c r="AM116" s="89" t="e">
        <f>IF(AND($A116=$V$2,AJ116&gt;AL$4),IF(SUMIF($A$13:$A115,$V$2,AM$13:AM115)&lt;1,1,0),0)</f>
        <v>#REF!</v>
      </c>
      <c r="AN116" s="17">
        <v>5.8</v>
      </c>
      <c r="AO116" s="119" t="e">
        <f>#REF!*100/AN116/AQ$7</f>
        <v>#REF!</v>
      </c>
      <c r="AP116" s="122" t="str">
        <f t="shared" si="16"/>
        <v>c</v>
      </c>
      <c r="AQ116" s="129" t="e">
        <f t="shared" si="12"/>
        <v>#REF!</v>
      </c>
      <c r="AR116" s="132" t="e">
        <f t="shared" si="14"/>
        <v>#REF!</v>
      </c>
      <c r="AS116" s="133" t="e">
        <f>IF(AND($A116=$AE$2,AR116&gt;AR$4),IF(SUMIF($A$13:$A115,$AE$2,AS$13:AS115)&lt;1,1,0),0)</f>
        <v>#REF!</v>
      </c>
    </row>
    <row r="117" spans="1:45" ht="14.1" customHeight="1">
      <c r="B117" s="94"/>
      <c r="C117" s="13" t="s">
        <v>289</v>
      </c>
      <c r="D117" s="25">
        <v>249</v>
      </c>
      <c r="E117" s="15">
        <v>980</v>
      </c>
      <c r="F117" s="15">
        <v>300</v>
      </c>
      <c r="G117" s="15">
        <v>16.5</v>
      </c>
      <c r="H117" s="15">
        <v>26</v>
      </c>
      <c r="I117" s="16">
        <v>30</v>
      </c>
      <c r="J117" s="32">
        <v>316.8</v>
      </c>
      <c r="K117" s="15">
        <v>928</v>
      </c>
      <c r="L117" s="15">
        <v>868</v>
      </c>
      <c r="M117" s="15" t="s">
        <v>134</v>
      </c>
      <c r="N117" s="15">
        <v>134</v>
      </c>
      <c r="O117" s="16">
        <v>194</v>
      </c>
      <c r="P117" s="18">
        <v>3.08</v>
      </c>
      <c r="Q117" s="15">
        <v>12.37</v>
      </c>
      <c r="R117" s="44" t="s">
        <v>290</v>
      </c>
      <c r="S117" s="25">
        <v>249</v>
      </c>
      <c r="T117" s="138">
        <v>481100</v>
      </c>
      <c r="U117" s="89" t="e">
        <f>IF(AND($A117=$V$2,T117&gt;T$4),IF(SUMIF($A$13:$A116,$V$2,U$13:U116)&lt;1,1,0),0)</f>
        <v>#REF!</v>
      </c>
      <c r="V117" s="46"/>
      <c r="W117" s="45">
        <v>9818</v>
      </c>
      <c r="X117" s="15">
        <v>11350</v>
      </c>
      <c r="Y117" s="89" t="e">
        <f>IF(AND($A117=$V$2,W117&gt;X$4),IF(SUMIF($A$13:$A116,$V$2,Y$13:Y116)&lt;1,1,0),0)</f>
        <v>#REF!</v>
      </c>
      <c r="Z117" s="19">
        <v>38.97</v>
      </c>
      <c r="AA117" s="19"/>
      <c r="AB117" s="119" t="e">
        <f>#REF!*100/Z117/AQ$7</f>
        <v>#REF!</v>
      </c>
      <c r="AC117" s="122" t="str">
        <f t="shared" si="11"/>
        <v>b</v>
      </c>
      <c r="AD117" s="124" t="e">
        <f t="shared" si="10"/>
        <v>#REF!</v>
      </c>
      <c r="AE117" s="132" t="e">
        <f t="shared" si="13"/>
        <v>#REF!</v>
      </c>
      <c r="AF117" s="133" t="e">
        <f>IF(AND($A117=$AE$2,AE117&gt;AE$4),IF(SUMIF($A$13:$A116,$AE$2,AF$13:AF116)&lt;1,1,0),0)</f>
        <v>#REF!</v>
      </c>
      <c r="AG117" s="16">
        <v>180.7</v>
      </c>
      <c r="AH117" s="45">
        <v>11750</v>
      </c>
      <c r="AI117" s="89" t="e">
        <f>IF(AND($A117=$V$2,AH117&gt;AH$4),IF(SUMIF($A$13:$A116,$V$2,AI$13:AI116)&lt;1,1,0),0)</f>
        <v>#REF!</v>
      </c>
      <c r="AJ117" s="45">
        <v>784</v>
      </c>
      <c r="AK117" s="47"/>
      <c r="AL117" s="15">
        <v>1245</v>
      </c>
      <c r="AM117" s="89" t="e">
        <f>IF(AND($A117=$V$2,AJ117&gt;AL$4),IF(SUMIF($A$13:$A116,$V$2,AM$13:AM116)&lt;1,1,0),0)</f>
        <v>#REF!</v>
      </c>
      <c r="AN117" s="17">
        <v>6.09</v>
      </c>
      <c r="AO117" s="119" t="e">
        <f>#REF!*100/AN117/AQ$7</f>
        <v>#REF!</v>
      </c>
      <c r="AP117" s="122" t="str">
        <f t="shared" si="16"/>
        <v>c</v>
      </c>
      <c r="AQ117" s="129" t="e">
        <f xml:space="preserve"> (-0.0652*AO117^4+0.3825*AO117^3-0.6029*AO117^2-0.2396*AO117+1.0685)*AQ$6</f>
        <v>#REF!</v>
      </c>
      <c r="AR117" s="132" t="e">
        <f t="shared" si="14"/>
        <v>#REF!</v>
      </c>
      <c r="AS117" s="133" t="e">
        <f>IF(AND($A117=$AE$2,AR117&gt;AR$4),IF(SUMIF($A$13:$A116,$AE$2,AS$13:AS116)&lt;1,1,0),0)</f>
        <v>#REF!</v>
      </c>
    </row>
    <row r="118" spans="1:45" ht="14.1" customHeight="1">
      <c r="A118" s="88" t="str">
        <f>A$9</f>
        <v>A</v>
      </c>
      <c r="B118" s="94">
        <f>B116+1</f>
        <v>94</v>
      </c>
      <c r="C118" s="13" t="s">
        <v>291</v>
      </c>
      <c r="D118" s="25">
        <v>272</v>
      </c>
      <c r="E118" s="15">
        <v>990</v>
      </c>
      <c r="F118" s="15">
        <v>300</v>
      </c>
      <c r="G118" s="15">
        <v>16.5</v>
      </c>
      <c r="H118" s="15">
        <v>31</v>
      </c>
      <c r="I118" s="16">
        <v>30</v>
      </c>
      <c r="J118" s="32">
        <v>346.8</v>
      </c>
      <c r="K118" s="15">
        <v>928</v>
      </c>
      <c r="L118" s="15">
        <v>868</v>
      </c>
      <c r="M118" s="15" t="s">
        <v>134</v>
      </c>
      <c r="N118" s="15">
        <v>132</v>
      </c>
      <c r="O118" s="16">
        <v>198</v>
      </c>
      <c r="P118" s="18">
        <v>3.0950000000000002</v>
      </c>
      <c r="Q118" s="15">
        <v>11.37</v>
      </c>
      <c r="R118" s="44" t="s">
        <v>291</v>
      </c>
      <c r="S118" s="25">
        <v>272</v>
      </c>
      <c r="T118" s="138">
        <v>553800</v>
      </c>
      <c r="U118" s="89" t="e">
        <f>IF(AND($A118=$V$2,T118&gt;T$4),IF(SUMIF($A$13:$A117,$V$2,U$13:U117)&lt;1,1,0),0)</f>
        <v>#REF!</v>
      </c>
      <c r="V118" s="46"/>
      <c r="W118" s="45">
        <v>11190</v>
      </c>
      <c r="X118" s="15">
        <v>12820</v>
      </c>
      <c r="Y118" s="89" t="e">
        <f>IF(AND($A118=$V$2,W118&gt;X$4),IF(SUMIF($A$13:$A117,$V$2,Y$13:Y117)&lt;1,1,0),0)</f>
        <v>#REF!</v>
      </c>
      <c r="Z118" s="19">
        <v>39.96</v>
      </c>
      <c r="AA118" s="19"/>
      <c r="AB118" s="119" t="e">
        <f>#REF!*100/Z118/AQ$7</f>
        <v>#REF!</v>
      </c>
      <c r="AC118" s="122" t="str">
        <f t="shared" si="11"/>
        <v>b</v>
      </c>
      <c r="AD118" s="124" t="e">
        <f t="shared" si="10"/>
        <v>#REF!</v>
      </c>
      <c r="AE118" s="132" t="e">
        <f t="shared" si="13"/>
        <v>#REF!</v>
      </c>
      <c r="AF118" s="133" t="e">
        <f>IF(AND($A118=$AE$2,AE118&gt;AE$4),IF(SUMIF($A$13:$A117,$AE$2,AF$13:AF117)&lt;1,1,0),0)</f>
        <v>#REF!</v>
      </c>
      <c r="AG118" s="16">
        <v>184.6</v>
      </c>
      <c r="AH118" s="45">
        <v>14000</v>
      </c>
      <c r="AI118" s="89" t="e">
        <f>IF(AND($A118=$V$2,AH118&gt;AH$4),IF(SUMIF($A$13:$A117,$V$2,AI$13:AI117)&lt;1,1,0),0)</f>
        <v>#REF!</v>
      </c>
      <c r="AJ118" s="45">
        <v>933.6</v>
      </c>
      <c r="AK118" s="47"/>
      <c r="AL118" s="15">
        <v>1470</v>
      </c>
      <c r="AM118" s="89" t="e">
        <f>IF(AND($A118=$V$2,AJ118&gt;AL$4),IF(SUMIF($A$13:$A117,$V$2,AM$13:AM117)&lt;1,1,0),0)</f>
        <v>#REF!</v>
      </c>
      <c r="AN118" s="17">
        <v>6.35</v>
      </c>
      <c r="AO118" s="119" t="e">
        <f>#REF!*100/AN118/AQ$7</f>
        <v>#REF!</v>
      </c>
      <c r="AP118" s="122" t="str">
        <f t="shared" si="16"/>
        <v>c</v>
      </c>
      <c r="AQ118" s="129" t="e">
        <f t="shared" si="12"/>
        <v>#REF!</v>
      </c>
      <c r="AR118" s="132" t="e">
        <f t="shared" si="14"/>
        <v>#REF!</v>
      </c>
      <c r="AS118" s="133" t="e">
        <f>IF(AND($A118=$AE$2,AR118&gt;AR$4),IF(SUMIF($A$13:$A117,$AE$2,AS$13:AS117)&lt;1,1,0),0)</f>
        <v>#REF!</v>
      </c>
    </row>
    <row r="119" spans="1:45" ht="14.1" customHeight="1">
      <c r="A119" s="88" t="str">
        <f>A$10</f>
        <v>B</v>
      </c>
      <c r="B119" s="94">
        <f>B118+1</f>
        <v>95</v>
      </c>
      <c r="C119" s="13" t="s">
        <v>292</v>
      </c>
      <c r="D119" s="25">
        <v>314</v>
      </c>
      <c r="E119" s="15">
        <v>1000</v>
      </c>
      <c r="F119" s="15">
        <v>300</v>
      </c>
      <c r="G119" s="15">
        <v>19</v>
      </c>
      <c r="H119" s="15">
        <v>36</v>
      </c>
      <c r="I119" s="16">
        <v>30</v>
      </c>
      <c r="J119" s="32">
        <v>400</v>
      </c>
      <c r="K119" s="15">
        <v>928</v>
      </c>
      <c r="L119" s="15">
        <v>868</v>
      </c>
      <c r="M119" s="15" t="s">
        <v>134</v>
      </c>
      <c r="N119" s="15">
        <v>134</v>
      </c>
      <c r="O119" s="16">
        <v>198</v>
      </c>
      <c r="P119" s="18">
        <v>3.11</v>
      </c>
      <c r="Q119" s="15">
        <v>9.9049999999999994</v>
      </c>
      <c r="R119" s="44" t="s">
        <v>292</v>
      </c>
      <c r="S119" s="25">
        <v>314</v>
      </c>
      <c r="T119" s="138">
        <v>644700</v>
      </c>
      <c r="U119" s="89" t="e">
        <f>IF(AND($A119=$V$2,T119&gt;T$4),IF(SUMIF($A$13:$A118,$V$2,U$13:U118)&lt;1,1,0),0)</f>
        <v>#REF!</v>
      </c>
      <c r="V119" s="46"/>
      <c r="W119" s="45">
        <v>12890</v>
      </c>
      <c r="X119" s="15">
        <v>14860</v>
      </c>
      <c r="Y119" s="89" t="e">
        <f>IF(AND($A119=$V$2,W119&gt;X$4),IF(SUMIF($A$13:$A118,$V$2,Y$13:Y118)&lt;1,1,0),0)</f>
        <v>#REF!</v>
      </c>
      <c r="Z119" s="19">
        <v>40.15</v>
      </c>
      <c r="AA119" s="19"/>
      <c r="AB119" s="119" t="e">
        <f>#REF!*100/Z119/AQ$7</f>
        <v>#REF!</v>
      </c>
      <c r="AC119" s="122" t="str">
        <f t="shared" si="11"/>
        <v>b</v>
      </c>
      <c r="AD119" s="124" t="e">
        <f t="shared" si="10"/>
        <v>#REF!</v>
      </c>
      <c r="AE119" s="132" t="e">
        <f t="shared" si="13"/>
        <v>#REF!</v>
      </c>
      <c r="AF119" s="133" t="e">
        <f>IF(AND($A119=$AE$2,AE119&gt;AE$4),IF(SUMIF($A$13:$A118,$AE$2,AF$13:AF118)&lt;1,1,0),0)</f>
        <v>#REF!</v>
      </c>
      <c r="AG119" s="32">
        <v>212.5</v>
      </c>
      <c r="AH119" s="45">
        <v>16280</v>
      </c>
      <c r="AI119" s="89" t="e">
        <f>IF(AND($A119=$V$2,AH119&gt;AH$4),IF(SUMIF($A$13:$A118,$V$2,AI$13:AI118)&lt;1,1,0),0)</f>
        <v>#REF!</v>
      </c>
      <c r="AJ119" s="45">
        <v>1085</v>
      </c>
      <c r="AK119" s="47"/>
      <c r="AL119" s="15">
        <v>1716</v>
      </c>
      <c r="AM119" s="89" t="e">
        <f>IF(AND($A119=$V$2,AJ119&gt;AL$4),IF(SUMIF($A$13:$A118,$V$2,AM$13:AM118)&lt;1,1,0),0)</f>
        <v>#REF!</v>
      </c>
      <c r="AN119" s="17">
        <v>6.38</v>
      </c>
      <c r="AO119" s="119" t="e">
        <f>#REF!*100/AN119/AQ$7</f>
        <v>#REF!</v>
      </c>
      <c r="AP119" s="122" t="str">
        <f t="shared" si="16"/>
        <v>c</v>
      </c>
      <c r="AQ119" s="129" t="e">
        <f t="shared" si="12"/>
        <v>#REF!</v>
      </c>
      <c r="AR119" s="132" t="e">
        <f t="shared" si="14"/>
        <v>#REF!</v>
      </c>
      <c r="AS119" s="133" t="e">
        <f>IF(AND($A119=$AE$2,AR119&gt;AR$4),IF(SUMIF($A$13:$A118,$AE$2,AS$13:AS118)&lt;1,1,0),0)</f>
        <v>#REF!</v>
      </c>
    </row>
    <row r="120" spans="1:45" ht="14.1" customHeight="1">
      <c r="A120" s="88" t="str">
        <f>A$11</f>
        <v>M</v>
      </c>
      <c r="B120" s="94">
        <f>B119+1</f>
        <v>96</v>
      </c>
      <c r="C120" s="13" t="s">
        <v>293</v>
      </c>
      <c r="D120" s="25">
        <v>349</v>
      </c>
      <c r="E120" s="15">
        <v>1008</v>
      </c>
      <c r="F120" s="15">
        <v>302</v>
      </c>
      <c r="G120" s="15">
        <v>21</v>
      </c>
      <c r="H120" s="15">
        <v>40</v>
      </c>
      <c r="I120" s="16">
        <v>30</v>
      </c>
      <c r="J120" s="32">
        <v>444.2</v>
      </c>
      <c r="K120" s="15">
        <v>928</v>
      </c>
      <c r="L120" s="15">
        <v>868</v>
      </c>
      <c r="M120" s="15" t="s">
        <v>134</v>
      </c>
      <c r="N120" s="15">
        <v>138</v>
      </c>
      <c r="O120" s="16">
        <v>198</v>
      </c>
      <c r="P120" s="19">
        <v>3.13</v>
      </c>
      <c r="Q120" s="19">
        <v>8.9779999999999998</v>
      </c>
      <c r="R120" s="44" t="s">
        <v>293</v>
      </c>
      <c r="S120" s="25">
        <v>349</v>
      </c>
      <c r="T120" s="138">
        <v>722300</v>
      </c>
      <c r="U120" s="89" t="e">
        <f>IF(AND($A120=$V$2,T120&gt;T$4),IF(SUMIF($A$13:$A119,$V$2,U$13:U119)&lt;1,1,0),0)</f>
        <v>#REF!</v>
      </c>
      <c r="V120" s="46"/>
      <c r="W120" s="45">
        <v>14330</v>
      </c>
      <c r="X120" s="15">
        <v>16570</v>
      </c>
      <c r="Y120" s="89" t="e">
        <f>IF(AND($A120=$V$2,W120&gt;X$4),IF(SUMIF($A$13:$A119,$V$2,Y$13:Y119)&lt;1,1,0),0)</f>
        <v>#REF!</v>
      </c>
      <c r="Z120" s="19">
        <v>40.32</v>
      </c>
      <c r="AA120" s="19"/>
      <c r="AB120" s="119" t="e">
        <f>#REF!*100/Z120/AQ$7</f>
        <v>#REF!</v>
      </c>
      <c r="AC120" s="122" t="str">
        <f t="shared" si="11"/>
        <v>b</v>
      </c>
      <c r="AD120" s="124" t="e">
        <f t="shared" si="10"/>
        <v>#REF!</v>
      </c>
      <c r="AE120" s="132" t="e">
        <f t="shared" si="13"/>
        <v>#REF!</v>
      </c>
      <c r="AF120" s="133" t="e">
        <f>IF(AND($A120=$AE$2,AE120&gt;AE$4),IF(SUMIF($A$13:$A119,$AE$2,AF$13:AF119)&lt;1,1,0),0)</f>
        <v>#REF!</v>
      </c>
      <c r="AG120" s="16">
        <v>235</v>
      </c>
      <c r="AH120" s="45">
        <v>18460</v>
      </c>
      <c r="AI120" s="89" t="e">
        <f>IF(AND($A120=$V$2,AH120&gt;AH$4),IF(SUMIF($A$13:$A119,$V$2,AI$13:AI119)&lt;1,1,0),0)</f>
        <v>#REF!</v>
      </c>
      <c r="AJ120" s="45">
        <v>1222</v>
      </c>
      <c r="AK120" s="47"/>
      <c r="AL120" s="15">
        <v>1940</v>
      </c>
      <c r="AM120" s="89" t="e">
        <f>IF(AND($A120=$V$2,AJ120&gt;AL$4),IF(SUMIF($A$13:$A119,$V$2,AM$13:AM119)&lt;1,1,0),0)</f>
        <v>#REF!</v>
      </c>
      <c r="AN120" s="17">
        <v>6.45</v>
      </c>
      <c r="AO120" s="119" t="e">
        <f>#REF!*100/AN120/AQ$7</f>
        <v>#REF!</v>
      </c>
      <c r="AP120" s="122" t="str">
        <f t="shared" si="16"/>
        <v>c</v>
      </c>
      <c r="AQ120" s="129" t="e">
        <f t="shared" si="12"/>
        <v>#REF!</v>
      </c>
      <c r="AR120" s="132" t="e">
        <f t="shared" si="14"/>
        <v>#REF!</v>
      </c>
      <c r="AS120" s="133" t="e">
        <f>IF(AND($A120=$AE$2,AR120&gt;AR$4),IF(SUMIF($A$13:$A119,$AE$2,AS$13:AS119)&lt;1,1,0),0)</f>
        <v>#REF!</v>
      </c>
    </row>
    <row r="121" spans="1:45" ht="14.1" customHeight="1">
      <c r="B121" s="94"/>
      <c r="C121" s="13" t="s">
        <v>294</v>
      </c>
      <c r="D121" s="25">
        <v>393</v>
      </c>
      <c r="E121" s="15">
        <v>1016</v>
      </c>
      <c r="F121" s="15">
        <v>303</v>
      </c>
      <c r="G121" s="15">
        <v>24.4</v>
      </c>
      <c r="H121" s="15">
        <v>43.9</v>
      </c>
      <c r="I121" s="16">
        <v>30</v>
      </c>
      <c r="J121" s="32">
        <v>500.2</v>
      </c>
      <c r="K121" s="15">
        <v>928</v>
      </c>
      <c r="L121" s="15">
        <v>868</v>
      </c>
      <c r="M121" s="15" t="s">
        <v>134</v>
      </c>
      <c r="N121" s="15">
        <v>142</v>
      </c>
      <c r="O121" s="16">
        <v>198</v>
      </c>
      <c r="P121" s="19">
        <v>3.14</v>
      </c>
      <c r="Q121" s="19">
        <v>8.01</v>
      </c>
      <c r="R121" s="44" t="s">
        <v>295</v>
      </c>
      <c r="S121" s="25">
        <v>393</v>
      </c>
      <c r="T121" s="138">
        <v>807700</v>
      </c>
      <c r="U121" s="89" t="e">
        <f>IF(AND($A121=$V$2,T121&gt;T$4),IF(SUMIF($A$13:$A120,$V$2,U$13:U120)&lt;1,1,0),0)</f>
        <v>#REF!</v>
      </c>
      <c r="V121" s="46"/>
      <c r="W121" s="45">
        <v>15900</v>
      </c>
      <c r="X121" s="15">
        <v>18540</v>
      </c>
      <c r="Y121" s="89" t="e">
        <f>IF(AND($A121=$V$2,W121&gt;X$4),IF(SUMIF($A$13:$A120,$V$2,Y$13:Y120)&lt;1,1,0),0)</f>
        <v>#REF!</v>
      </c>
      <c r="Z121" s="19">
        <v>40.18</v>
      </c>
      <c r="AA121" s="19"/>
      <c r="AB121" s="119" t="e">
        <f>#REF!*100/Z121/AQ$7</f>
        <v>#REF!</v>
      </c>
      <c r="AC121" s="122" t="str">
        <f t="shared" si="11"/>
        <v>b</v>
      </c>
      <c r="AD121" s="124" t="e">
        <f t="shared" si="10"/>
        <v>#REF!</v>
      </c>
      <c r="AE121" s="132" t="e">
        <f t="shared" si="13"/>
        <v>#REF!</v>
      </c>
      <c r="AF121" s="133" t="e">
        <f>IF(AND($A121=$AE$2,AE121&gt;AE$4),IF(SUMIF($A$13:$A120,$AE$2,AF$13:AF120)&lt;1,1,0),0)</f>
        <v>#REF!</v>
      </c>
      <c r="AG121" s="16">
        <v>271.3</v>
      </c>
      <c r="AH121" s="45">
        <v>20500</v>
      </c>
      <c r="AI121" s="89" t="e">
        <f>IF(AND($A121=$V$2,AH121&gt;AH$4),IF(SUMIF($A$13:$A120,$V$2,AI$13:AI120)&lt;1,1,0),0)</f>
        <v>#REF!</v>
      </c>
      <c r="AJ121" s="45">
        <v>1353</v>
      </c>
      <c r="AK121" s="47"/>
      <c r="AL121" s="15">
        <v>2168</v>
      </c>
      <c r="AM121" s="89" t="e">
        <f>IF(AND($A121=$V$2,AJ121&gt;AL$4),IF(SUMIF($A$13:$A120,$V$2,AM$13:AM120)&lt;1,1,0),0)</f>
        <v>#REF!</v>
      </c>
      <c r="AN121" s="17">
        <v>6.4</v>
      </c>
      <c r="AO121" s="119" t="e">
        <f>#REF!*100/AN121/AQ$7</f>
        <v>#REF!</v>
      </c>
      <c r="AP121" s="122" t="str">
        <f t="shared" si="16"/>
        <v>c</v>
      </c>
      <c r="AQ121" s="129" t="e">
        <f t="shared" si="12"/>
        <v>#REF!</v>
      </c>
      <c r="AR121" s="132" t="e">
        <f t="shared" si="14"/>
        <v>#REF!</v>
      </c>
      <c r="AS121" s="133" t="e">
        <f>IF(AND($A121=$AE$2,AR121&gt;AR$4),IF(SUMIF($A$13:$A120,$AE$2,AS$13:AS120)&lt;1,1,0),0)</f>
        <v>#REF!</v>
      </c>
    </row>
    <row r="122" spans="1:45" ht="14.1" customHeight="1">
      <c r="B122" s="94"/>
      <c r="C122" s="13" t="s">
        <v>296</v>
      </c>
      <c r="D122" s="25">
        <v>415</v>
      </c>
      <c r="E122" s="15">
        <v>1020</v>
      </c>
      <c r="F122" s="15">
        <v>304</v>
      </c>
      <c r="G122" s="15">
        <v>26</v>
      </c>
      <c r="H122" s="15">
        <v>46</v>
      </c>
      <c r="I122" s="16">
        <v>30</v>
      </c>
      <c r="J122" s="32">
        <v>528.70000000000005</v>
      </c>
      <c r="K122" s="15">
        <v>928</v>
      </c>
      <c r="L122" s="15">
        <v>868</v>
      </c>
      <c r="M122" s="15" t="s">
        <v>134</v>
      </c>
      <c r="N122" s="15">
        <v>144</v>
      </c>
      <c r="O122" s="16">
        <v>198</v>
      </c>
      <c r="P122" s="19">
        <v>3.15</v>
      </c>
      <c r="Q122" s="19">
        <v>7.6</v>
      </c>
      <c r="R122" s="44" t="s">
        <v>297</v>
      </c>
      <c r="S122" s="25">
        <v>415</v>
      </c>
      <c r="T122" s="138">
        <v>853100</v>
      </c>
      <c r="U122" s="89" t="e">
        <f>IF(AND($A122=$V$2,T122&gt;T$4),IF(SUMIF($A$13:$A121,$V$2,U$13:U121)&lt;1,1,0),0)</f>
        <v>#REF!</v>
      </c>
      <c r="V122" s="46"/>
      <c r="W122" s="45">
        <v>16728</v>
      </c>
      <c r="X122" s="15">
        <v>19571</v>
      </c>
      <c r="Y122" s="89" t="e">
        <f>IF(AND($A122=$V$2,W122&gt;X$4),IF(SUMIF($A$13:$A121,$V$2,Y$13:Y121)&lt;1,1,0),0)</f>
        <v>#REF!</v>
      </c>
      <c r="Z122" s="19">
        <v>40.17</v>
      </c>
      <c r="AA122" s="19"/>
      <c r="AB122" s="119" t="e">
        <f>#REF!*100/Z122/AQ$7</f>
        <v>#REF!</v>
      </c>
      <c r="AC122" s="122" t="str">
        <f t="shared" si="11"/>
        <v>b</v>
      </c>
      <c r="AD122" s="124" t="e">
        <f t="shared" si="10"/>
        <v>#REF!</v>
      </c>
      <c r="AE122" s="132" t="e">
        <f t="shared" si="13"/>
        <v>#REF!</v>
      </c>
      <c r="AF122" s="133" t="e">
        <f>IF(AND($A122=$AE$2,AE122&gt;AE$4),IF(SUMIF($A$13:$A121,$AE$2,AF$13:AF121)&lt;1,1,0),0)</f>
        <v>#REF!</v>
      </c>
      <c r="AG122" s="16">
        <v>288.60000000000002</v>
      </c>
      <c r="AH122" s="45">
        <v>21710</v>
      </c>
      <c r="AI122" s="89" t="e">
        <f>IF(AND($A122=$V$2,AH122&gt;AH$4),IF(SUMIF($A$13:$A121,$V$2,AI$13:AI121)&lt;1,1,0),0)</f>
        <v>#REF!</v>
      </c>
      <c r="AJ122" s="45">
        <v>1428</v>
      </c>
      <c r="AK122" s="47"/>
      <c r="AL122" s="15">
        <v>2298</v>
      </c>
      <c r="AM122" s="89" t="e">
        <f>IF(AND($A122=$V$2,AJ122&gt;AL$4),IF(SUMIF($A$13:$A121,$V$2,AM$13:AM121)&lt;1,1,0),0)</f>
        <v>#REF!</v>
      </c>
      <c r="AN122" s="17">
        <v>6.41</v>
      </c>
      <c r="AO122" s="119" t="e">
        <f>#REF!*100/AN122/AQ$7</f>
        <v>#REF!</v>
      </c>
      <c r="AP122" s="122" t="str">
        <f t="shared" si="16"/>
        <v>c</v>
      </c>
      <c r="AQ122" s="129" t="e">
        <f t="shared" si="12"/>
        <v>#REF!</v>
      </c>
      <c r="AR122" s="132" t="e">
        <f t="shared" si="14"/>
        <v>#REF!</v>
      </c>
      <c r="AS122" s="133" t="e">
        <f>IF(AND($A122=$AE$2,AR122&gt;AR$4),IF(SUMIF($A$13:$A121,$AE$2,AS$13:AS121)&lt;1,1,0),0)</f>
        <v>#REF!</v>
      </c>
    </row>
    <row r="123" spans="1:45" ht="14.1" customHeight="1">
      <c r="B123" s="94"/>
      <c r="C123" s="13" t="s">
        <v>298</v>
      </c>
      <c r="D123" s="25">
        <v>437</v>
      </c>
      <c r="E123" s="15">
        <v>1026</v>
      </c>
      <c r="F123" s="15">
        <v>305</v>
      </c>
      <c r="G123" s="15">
        <v>26.9</v>
      </c>
      <c r="H123" s="15">
        <v>49</v>
      </c>
      <c r="I123" s="16">
        <v>30</v>
      </c>
      <c r="J123" s="32">
        <v>557.20000000000005</v>
      </c>
      <c r="K123" s="15">
        <v>928</v>
      </c>
      <c r="L123" s="15">
        <v>868</v>
      </c>
      <c r="M123" s="15" t="s">
        <v>134</v>
      </c>
      <c r="N123" s="15">
        <v>146</v>
      </c>
      <c r="O123" s="16">
        <v>198</v>
      </c>
      <c r="P123" s="19">
        <v>3.17</v>
      </c>
      <c r="Q123" s="19">
        <v>7.24</v>
      </c>
      <c r="R123" s="44" t="s">
        <v>299</v>
      </c>
      <c r="S123" s="25">
        <v>437</v>
      </c>
      <c r="T123" s="138">
        <v>909800</v>
      </c>
      <c r="U123" s="89" t="e">
        <f>IF(AND($A123=$V$2,T123&gt;T$4),IF(SUMIF($A$13:$A122,$V$2,U$13:U122)&lt;1,1,0),0)</f>
        <v>#REF!</v>
      </c>
      <c r="V123" s="46"/>
      <c r="W123" s="45">
        <v>17740</v>
      </c>
      <c r="X123" s="15">
        <v>20770</v>
      </c>
      <c r="Y123" s="89" t="e">
        <f>IF(AND($A123=$V$2,W123&gt;X$4),IF(SUMIF($A$13:$A122,$V$2,Y$13:Y122)&lt;1,1,0),0)</f>
        <v>#REF!</v>
      </c>
      <c r="Z123" s="19">
        <v>40.409999999999997</v>
      </c>
      <c r="AA123" s="19"/>
      <c r="AB123" s="119" t="e">
        <f>#REF!*100/Z123/AQ$7</f>
        <v>#REF!</v>
      </c>
      <c r="AC123" s="122" t="str">
        <f t="shared" si="11"/>
        <v>b</v>
      </c>
      <c r="AD123" s="124" t="e">
        <f t="shared" si="10"/>
        <v>#REF!</v>
      </c>
      <c r="AE123" s="132" t="e">
        <f t="shared" si="13"/>
        <v>#REF!</v>
      </c>
      <c r="AF123" s="133" t="e">
        <f>IF(AND($A123=$AE$2,AE123&gt;AE$4),IF(SUMIF($A$13:$A122,$AE$2,AF$13:AF122)&lt;1,1,0),0)</f>
        <v>#REF!</v>
      </c>
      <c r="AG123" s="16">
        <v>300.89999999999998</v>
      </c>
      <c r="AH123" s="45">
        <v>23360</v>
      </c>
      <c r="AI123" s="89" t="e">
        <f>IF(AND($A123=$V$2,AH123&gt;AH$4),IF(SUMIF($A$13:$A122,$V$2,AI$13:AI122)&lt;1,1,0),0)</f>
        <v>#REF!</v>
      </c>
      <c r="AJ123" s="45">
        <v>1532</v>
      </c>
      <c r="AK123" s="47"/>
      <c r="AL123" s="15">
        <v>2464</v>
      </c>
      <c r="AM123" s="89" t="e">
        <f>IF(AND($A123=$V$2,AJ123&gt;AL$4),IF(SUMIF($A$13:$A122,$V$2,AM$13:AM122)&lt;1,1,0),0)</f>
        <v>#REF!</v>
      </c>
      <c r="AN123" s="17">
        <v>6.47</v>
      </c>
      <c r="AO123" s="119" t="e">
        <f>#REF!*100/AN123/AQ$7</f>
        <v>#REF!</v>
      </c>
      <c r="AP123" s="122" t="str">
        <f t="shared" si="16"/>
        <v>c</v>
      </c>
      <c r="AQ123" s="129" t="e">
        <f t="shared" si="12"/>
        <v>#REF!</v>
      </c>
      <c r="AR123" s="132" t="e">
        <f t="shared" si="14"/>
        <v>#REF!</v>
      </c>
      <c r="AS123" s="133" t="e">
        <f>IF(AND($A123=$AE$2,AR123&gt;AR$4),IF(SUMIF($A$13:$A122,$AE$2,AS$13:AS122)&lt;1,1,0),0)</f>
        <v>#REF!</v>
      </c>
    </row>
    <row r="124" spans="1:45" ht="14.1" customHeight="1">
      <c r="B124" s="94"/>
      <c r="C124" s="13" t="s">
        <v>300</v>
      </c>
      <c r="D124" s="25">
        <v>494</v>
      </c>
      <c r="E124" s="15">
        <v>1036</v>
      </c>
      <c r="F124" s="15">
        <v>309</v>
      </c>
      <c r="G124" s="15">
        <v>31</v>
      </c>
      <c r="H124" s="15">
        <v>54</v>
      </c>
      <c r="I124" s="16">
        <v>30</v>
      </c>
      <c r="J124" s="32">
        <v>629.1</v>
      </c>
      <c r="K124" s="15">
        <v>928</v>
      </c>
      <c r="L124" s="15">
        <v>868</v>
      </c>
      <c r="M124" s="15" t="s">
        <v>134</v>
      </c>
      <c r="N124" s="15">
        <v>148</v>
      </c>
      <c r="O124" s="16">
        <v>204</v>
      </c>
      <c r="P124" s="19">
        <v>3.19</v>
      </c>
      <c r="Q124" s="19">
        <v>6.47</v>
      </c>
      <c r="R124" s="44" t="s">
        <v>301</v>
      </c>
      <c r="S124" s="25">
        <v>494</v>
      </c>
      <c r="T124" s="138">
        <v>1028000</v>
      </c>
      <c r="U124" s="89" t="e">
        <f>IF(AND($A124=$V$2,T124&gt;T$4),IF(SUMIF($A$13:$A123,$V$2,U$13:U123)&lt;1,1,0),0)</f>
        <v>#REF!</v>
      </c>
      <c r="V124" s="46"/>
      <c r="W124" s="45">
        <v>19845</v>
      </c>
      <c r="X124" s="15">
        <v>23413</v>
      </c>
      <c r="Y124" s="89" t="e">
        <f>IF(AND($A124=$V$2,W124&gt;X$4),IF(SUMIF($A$13:$A123,$V$2,Y$13:Y123)&lt;1,1,0),0)</f>
        <v>#REF!</v>
      </c>
      <c r="Z124" s="19">
        <v>40.42</v>
      </c>
      <c r="AA124" s="19"/>
      <c r="AB124" s="119" t="e">
        <f>#REF!*100/Z124/AQ$7</f>
        <v>#REF!</v>
      </c>
      <c r="AC124" s="122" t="str">
        <f t="shared" si="11"/>
        <v>b</v>
      </c>
      <c r="AD124" s="124" t="e">
        <f t="shared" si="10"/>
        <v>#REF!</v>
      </c>
      <c r="AE124" s="132" t="e">
        <f t="shared" si="13"/>
        <v>#REF!</v>
      </c>
      <c r="AF124" s="133" t="e">
        <f>IF(AND($A124=$AE$2,AE124&gt;AE$4),IF(SUMIF($A$13:$A123,$AE$2,AF$13:AF123)&lt;1,1,0),0)</f>
        <v>#REF!</v>
      </c>
      <c r="AG124" s="16">
        <v>344.5</v>
      </c>
      <c r="AH124" s="45">
        <v>26820</v>
      </c>
      <c r="AI124" s="89" t="e">
        <f>IF(AND($A124=$V$2,AH124&gt;AH$4),IF(SUMIF($A$13:$A123,$V$2,AI$13:AI123)&lt;1,1,0),0)</f>
        <v>#REF!</v>
      </c>
      <c r="AJ124" s="45">
        <v>1736</v>
      </c>
      <c r="AK124" s="47"/>
      <c r="AL124" s="15">
        <v>2818</v>
      </c>
      <c r="AM124" s="89" t="e">
        <f>IF(AND($A124=$V$2,AJ124&gt;AL$4),IF(SUMIF($A$13:$A123,$V$2,AM$13:AM123)&lt;1,1,0),0)</f>
        <v>#REF!</v>
      </c>
      <c r="AN124" s="17">
        <v>6.53</v>
      </c>
      <c r="AO124" s="119" t="e">
        <f>#REF!*100/AN124/AQ$7</f>
        <v>#REF!</v>
      </c>
      <c r="AP124" s="122" t="str">
        <f t="shared" si="16"/>
        <v>c</v>
      </c>
      <c r="AQ124" s="129" t="e">
        <f t="shared" si="12"/>
        <v>#REF!</v>
      </c>
      <c r="AR124" s="132" t="e">
        <f t="shared" si="14"/>
        <v>#REF!</v>
      </c>
      <c r="AS124" s="133" t="e">
        <f>IF(AND($A124=$AE$2,AR124&gt;AR$4),IF(SUMIF($A$13:$A123,$AE$2,AS$13:AS123)&lt;1,1,0),0)</f>
        <v>#REF!</v>
      </c>
    </row>
    <row r="125" spans="1:45" ht="14.1" customHeight="1">
      <c r="B125" s="94"/>
      <c r="C125" s="13" t="s">
        <v>302</v>
      </c>
      <c r="D125" s="25">
        <v>584</v>
      </c>
      <c r="E125" s="15">
        <v>1056</v>
      </c>
      <c r="F125" s="15">
        <v>314</v>
      </c>
      <c r="G125" s="15">
        <v>36</v>
      </c>
      <c r="H125" s="15">
        <v>64</v>
      </c>
      <c r="I125" s="16">
        <v>30</v>
      </c>
      <c r="J125" s="32">
        <v>743.7</v>
      </c>
      <c r="K125" s="15">
        <v>928</v>
      </c>
      <c r="L125" s="15">
        <v>868</v>
      </c>
      <c r="M125" s="15" t="s">
        <v>134</v>
      </c>
      <c r="N125" s="15">
        <v>154</v>
      </c>
      <c r="O125" s="16">
        <v>208</v>
      </c>
      <c r="P125" s="19">
        <v>3.24</v>
      </c>
      <c r="Q125" s="19">
        <v>5.56</v>
      </c>
      <c r="R125" s="44" t="s">
        <v>303</v>
      </c>
      <c r="S125" s="25">
        <v>584</v>
      </c>
      <c r="T125" s="138">
        <v>1246100</v>
      </c>
      <c r="U125" s="89" t="e">
        <f>IF(AND($A125=$V$2,T125&gt;T$4),IF(SUMIF($A$13:$A124,$V$2,U$13:U124)&lt;1,1,0),0)</f>
        <v>#REF!</v>
      </c>
      <c r="V125" s="46"/>
      <c r="W125" s="45">
        <v>23600</v>
      </c>
      <c r="X125" s="15">
        <v>28039</v>
      </c>
      <c r="Y125" s="89" t="e">
        <f>IF(AND($A125=$V$2,W125&gt;X$4),IF(SUMIF($A$13:$A124,$V$2,Y$13:Y124)&lt;1,1,0),0)</f>
        <v>#REF!</v>
      </c>
      <c r="Z125" s="19">
        <v>40.93</v>
      </c>
      <c r="AA125" s="19"/>
      <c r="AB125" s="119" t="e">
        <f>#REF!*100/Z125/AQ$7</f>
        <v>#REF!</v>
      </c>
      <c r="AC125" s="122" t="str">
        <f t="shared" si="11"/>
        <v>b</v>
      </c>
      <c r="AD125" s="124" t="e">
        <f t="shared" si="10"/>
        <v>#REF!</v>
      </c>
      <c r="AE125" s="132" t="e">
        <f t="shared" si="13"/>
        <v>#REF!</v>
      </c>
      <c r="AF125" s="133" t="e">
        <f>IF(AND($A125=$AE$2,AE125&gt;AE$4),IF(SUMIF($A$13:$A124,$AE$2,AF$13:AF124)&lt;1,1,0),0)</f>
        <v>#REF!</v>
      </c>
      <c r="AG125" s="16">
        <v>403.2</v>
      </c>
      <c r="AH125" s="45">
        <v>33430</v>
      </c>
      <c r="AI125" s="89" t="e">
        <f>IF(AND($A125=$V$2,AH125&gt;AH$4),IF(SUMIF($A$13:$A124,$V$2,AI$13:AI124)&lt;1,1,0),0)</f>
        <v>#REF!</v>
      </c>
      <c r="AJ125" s="45">
        <v>2130</v>
      </c>
      <c r="AK125" s="47"/>
      <c r="AL125" s="15">
        <v>3475</v>
      </c>
      <c r="AM125" s="89" t="e">
        <f>IF(AND($A125=$V$2,AJ125&gt;AL$4),IF(SUMIF($A$13:$A124,$V$2,AM$13:AM124)&lt;1,1,0),0)</f>
        <v>#REF!</v>
      </c>
      <c r="AN125" s="17">
        <v>6.7</v>
      </c>
      <c r="AO125" s="119" t="e">
        <f>#REF!*100/AN125/AQ$7</f>
        <v>#REF!</v>
      </c>
      <c r="AP125" s="122" t="str">
        <f t="shared" si="16"/>
        <v>c</v>
      </c>
      <c r="AQ125" s="129" t="e">
        <f t="shared" si="12"/>
        <v>#REF!</v>
      </c>
      <c r="AR125" s="132" t="e">
        <f t="shared" si="14"/>
        <v>#REF!</v>
      </c>
      <c r="AS125" s="133" t="e">
        <f>IF(AND($A125=$AE$2,AR125&gt;AR$4),IF(SUMIF($A$13:$A124,$AE$2,AS$13:AS124)&lt;1,1,0),0)</f>
        <v>#REF!</v>
      </c>
    </row>
    <row r="126" spans="1:45" ht="14.1" customHeight="1">
      <c r="B126" s="94"/>
      <c r="C126" s="13" t="s">
        <v>304</v>
      </c>
      <c r="D126" s="25">
        <v>342</v>
      </c>
      <c r="E126" s="15">
        <v>912</v>
      </c>
      <c r="F126" s="15">
        <v>418</v>
      </c>
      <c r="G126" s="15">
        <v>19.3</v>
      </c>
      <c r="H126" s="15">
        <v>32</v>
      </c>
      <c r="I126" s="16">
        <v>24</v>
      </c>
      <c r="J126" s="32">
        <v>436.1</v>
      </c>
      <c r="K126" s="15">
        <v>848</v>
      </c>
      <c r="L126" s="15">
        <v>800</v>
      </c>
      <c r="M126" s="15" t="s">
        <v>134</v>
      </c>
      <c r="N126" s="15">
        <v>126</v>
      </c>
      <c r="O126" s="16">
        <v>312</v>
      </c>
      <c r="P126" s="19">
        <v>3.42</v>
      </c>
      <c r="Q126" s="19">
        <v>9.98</v>
      </c>
      <c r="R126" s="44" t="s">
        <v>305</v>
      </c>
      <c r="S126" s="25">
        <v>342</v>
      </c>
      <c r="T126" s="138">
        <v>624900</v>
      </c>
      <c r="U126" s="89" t="e">
        <f>IF(AND($A126=$V$2,T126&gt;T$4),IF(SUMIF($A$13:$A125,$V$2,U$13:U125)&lt;1,1,0),0)</f>
        <v>#REF!</v>
      </c>
      <c r="V126" s="46"/>
      <c r="W126" s="45">
        <v>13700</v>
      </c>
      <c r="X126" s="15">
        <v>15450</v>
      </c>
      <c r="Y126" s="89" t="e">
        <f>IF(AND($A126=$V$2,W126&gt;X$4),IF(SUMIF($A$13:$A125,$V$2,Y$13:Y125)&lt;1,1,0),0)</f>
        <v>#REF!</v>
      </c>
      <c r="Z126" s="19">
        <v>37.85</v>
      </c>
      <c r="AA126" s="19"/>
      <c r="AB126" s="119" t="e">
        <f>#REF!*100/Z126/AQ$7</f>
        <v>#REF!</v>
      </c>
      <c r="AC126" s="122" t="str">
        <f t="shared" si="11"/>
        <v>b</v>
      </c>
      <c r="AD126" s="124" t="e">
        <f t="shared" si="10"/>
        <v>#REF!</v>
      </c>
      <c r="AE126" s="132" t="e">
        <f t="shared" si="13"/>
        <v>#REF!</v>
      </c>
      <c r="AF126" s="133" t="e">
        <f>IF(AND($A126=$AE$2,AE126&gt;AE$4),IF(SUMIF($A$13:$A125,$AE$2,AF$13:AF125)&lt;1,1,0),0)</f>
        <v>#REF!</v>
      </c>
      <c r="AG126" s="16">
        <v>190.1</v>
      </c>
      <c r="AH126" s="45">
        <v>39010</v>
      </c>
      <c r="AI126" s="89" t="e">
        <f>IF(AND($A126=$V$2,AH126&gt;AH$4),IF(SUMIF($A$13:$A125,$V$2,AI$13:AI125)&lt;1,1,0),0)</f>
        <v>#REF!</v>
      </c>
      <c r="AJ126" s="45">
        <v>1867</v>
      </c>
      <c r="AK126" s="47"/>
      <c r="AL126" s="15">
        <v>2882</v>
      </c>
      <c r="AM126" s="89" t="e">
        <f>IF(AND($A126=$V$2,AJ126&gt;AL$4),IF(SUMIF($A$13:$A125,$V$2,AM$13:AM125)&lt;1,1,0),0)</f>
        <v>#REF!</v>
      </c>
      <c r="AN126" s="17">
        <v>9.4600000000000009</v>
      </c>
      <c r="AO126" s="119" t="e">
        <f>#REF!*100/AN126/AQ$7</f>
        <v>#REF!</v>
      </c>
      <c r="AP126" s="122" t="str">
        <f t="shared" si="16"/>
        <v>c</v>
      </c>
      <c r="AQ126" s="129" t="e">
        <f t="shared" si="12"/>
        <v>#REF!</v>
      </c>
      <c r="AR126" s="132" t="e">
        <f t="shared" si="14"/>
        <v>#REF!</v>
      </c>
      <c r="AS126" s="133" t="e">
        <f>IF(AND($A126=$AE$2,AR126&gt;AR$4),IF(SUMIF($A$13:$A125,$AE$2,AS$13:AS125)&lt;1,1,0),0)</f>
        <v>#REF!</v>
      </c>
    </row>
    <row r="127" spans="1:45" ht="14.1" customHeight="1">
      <c r="B127" s="94"/>
      <c r="C127" s="13" t="s">
        <v>306</v>
      </c>
      <c r="D127" s="25">
        <v>365</v>
      </c>
      <c r="E127" s="15">
        <v>916</v>
      </c>
      <c r="F127" s="15">
        <v>419</v>
      </c>
      <c r="G127" s="15">
        <v>20.3</v>
      </c>
      <c r="H127" s="15">
        <v>34.299999999999997</v>
      </c>
      <c r="I127" s="16">
        <v>24</v>
      </c>
      <c r="J127" s="32">
        <v>464.4</v>
      </c>
      <c r="K127" s="15">
        <v>847.4</v>
      </c>
      <c r="L127" s="15">
        <v>799.4</v>
      </c>
      <c r="M127" s="15" t="s">
        <v>134</v>
      </c>
      <c r="N127" s="15">
        <v>128</v>
      </c>
      <c r="O127" s="16">
        <v>314</v>
      </c>
      <c r="P127" s="19">
        <v>3.43</v>
      </c>
      <c r="Q127" s="19">
        <v>9.4</v>
      </c>
      <c r="R127" s="44" t="s">
        <v>307</v>
      </c>
      <c r="S127" s="25">
        <v>365</v>
      </c>
      <c r="T127" s="138">
        <v>670500</v>
      </c>
      <c r="U127" s="89" t="e">
        <f>IF(AND($A127=$V$2,T127&gt;T$4),IF(SUMIF($A$13:$A126,$V$2,U$13:U126)&lt;1,1,0),0)</f>
        <v>#REF!</v>
      </c>
      <c r="V127" s="46"/>
      <c r="W127" s="45">
        <v>14640</v>
      </c>
      <c r="X127" s="15">
        <v>16520</v>
      </c>
      <c r="Y127" s="89" t="e">
        <f>IF(AND($A127=$V$2,W127&gt;X$4),IF(SUMIF($A$13:$A126,$V$2,Y$13:Y126)&lt;1,1,0),0)</f>
        <v>#REF!</v>
      </c>
      <c r="Z127" s="19">
        <v>38</v>
      </c>
      <c r="AA127" s="19"/>
      <c r="AB127" s="119" t="e">
        <f>#REF!*100/Z127/AQ$7</f>
        <v>#REF!</v>
      </c>
      <c r="AC127" s="122" t="str">
        <f t="shared" si="11"/>
        <v>b</v>
      </c>
      <c r="AD127" s="124" t="e">
        <f t="shared" si="10"/>
        <v>#REF!</v>
      </c>
      <c r="AE127" s="132" t="e">
        <f t="shared" si="13"/>
        <v>#REF!</v>
      </c>
      <c r="AF127" s="133" t="e">
        <f>IF(AND($A127=$AE$2,AE127&gt;AE$4),IF(SUMIF($A$13:$A126,$AE$2,AF$13:AF126)&lt;1,1,0),0)</f>
        <v>#REF!</v>
      </c>
      <c r="AG127" s="16">
        <v>200.4</v>
      </c>
      <c r="AH127" s="45">
        <v>42120</v>
      </c>
      <c r="AI127" s="89" t="e">
        <f>IF(AND($A127=$V$2,AH127&gt;AH$4),IF(SUMIF($A$13:$A126,$V$2,AI$13:AI126)&lt;1,1,0),0)</f>
        <v>#REF!</v>
      </c>
      <c r="AJ127" s="45">
        <v>2011</v>
      </c>
      <c r="AK127" s="47"/>
      <c r="AL127" s="15">
        <v>3106</v>
      </c>
      <c r="AM127" s="89" t="e">
        <f>IF(AND($A127=$V$2,AJ127&gt;AL$4),IF(SUMIF($A$13:$A126,$V$2,AM$13:AM126)&lt;1,1,0),0)</f>
        <v>#REF!</v>
      </c>
      <c r="AN127" s="17">
        <v>9.52</v>
      </c>
      <c r="AO127" s="119" t="e">
        <f>#REF!*100/AN127/AQ$7</f>
        <v>#REF!</v>
      </c>
      <c r="AP127" s="122" t="str">
        <f t="shared" si="16"/>
        <v>c</v>
      </c>
      <c r="AQ127" s="129" t="e">
        <f t="shared" si="12"/>
        <v>#REF!</v>
      </c>
      <c r="AR127" s="132" t="e">
        <f t="shared" si="14"/>
        <v>#REF!</v>
      </c>
      <c r="AS127" s="133" t="e">
        <f>IF(AND($A127=$AE$2,AR127&gt;AR$4),IF(SUMIF($A$13:$A126,$AE$2,AS$13:AS126)&lt;1,1,0),0)</f>
        <v>#REF!</v>
      </c>
    </row>
    <row r="128" spans="1:45" ht="14.1" customHeight="1">
      <c r="B128" s="94"/>
      <c r="C128" s="13" t="s">
        <v>308</v>
      </c>
      <c r="D128" s="25">
        <v>387</v>
      </c>
      <c r="E128" s="15">
        <v>921</v>
      </c>
      <c r="F128" s="15">
        <v>420</v>
      </c>
      <c r="G128" s="15">
        <v>21.3</v>
      </c>
      <c r="H128" s="15">
        <v>36.6</v>
      </c>
      <c r="I128" s="16">
        <v>24</v>
      </c>
      <c r="J128" s="32">
        <v>493</v>
      </c>
      <c r="K128" s="15">
        <v>847.8</v>
      </c>
      <c r="L128" s="15">
        <v>799.8</v>
      </c>
      <c r="M128" s="15" t="s">
        <v>134</v>
      </c>
      <c r="N128" s="15">
        <v>128</v>
      </c>
      <c r="O128" s="16">
        <v>314</v>
      </c>
      <c r="P128" s="19">
        <v>3.44</v>
      </c>
      <c r="Q128" s="19">
        <v>8.8800000000000008</v>
      </c>
      <c r="R128" s="44" t="s">
        <v>309</v>
      </c>
      <c r="S128" s="25">
        <v>387</v>
      </c>
      <c r="T128" s="138">
        <v>718300</v>
      </c>
      <c r="U128" s="89" t="e">
        <f>IF(AND($A128=$V$2,T128&gt;T$4),IF(SUMIF($A$13:$A127,$V$2,U$13:U127)&lt;1,1,0),0)</f>
        <v>#REF!</v>
      </c>
      <c r="V128" s="46"/>
      <c r="W128" s="45">
        <v>15600</v>
      </c>
      <c r="X128" s="15">
        <v>17630</v>
      </c>
      <c r="Y128" s="89" t="e">
        <f>IF(AND($A128=$V$2,W128&gt;X$4),IF(SUMIF($A$13:$A127,$V$2,Y$13:Y127)&lt;1,1,0),0)</f>
        <v>#REF!</v>
      </c>
      <c r="Z128" s="19">
        <v>38.17</v>
      </c>
      <c r="AA128" s="19"/>
      <c r="AB128" s="119" t="e">
        <f>#REF!*100/Z128/AQ$7</f>
        <v>#REF!</v>
      </c>
      <c r="AC128" s="122" t="str">
        <f t="shared" si="11"/>
        <v>b</v>
      </c>
      <c r="AD128" s="124" t="e">
        <f t="shared" si="10"/>
        <v>#REF!</v>
      </c>
      <c r="AE128" s="132" t="e">
        <f t="shared" si="13"/>
        <v>#REF!</v>
      </c>
      <c r="AF128" s="133" t="e">
        <f>IF(AND($A128=$AE$2,AE128&gt;AE$4),IF(SUMIF($A$13:$A127,$AE$2,AF$13:AF127)&lt;1,1,0),0)</f>
        <v>#REF!</v>
      </c>
      <c r="AG128" s="16">
        <v>210.9</v>
      </c>
      <c r="AH128" s="45">
        <v>45280</v>
      </c>
      <c r="AI128" s="89" t="e">
        <f>IF(AND($A128=$V$2,AH128&gt;AH$4),IF(SUMIF($A$13:$A127,$V$2,AI$13:AI127)&lt;1,1,0),0)</f>
        <v>#REF!</v>
      </c>
      <c r="AJ128" s="45">
        <v>2156</v>
      </c>
      <c r="AK128" s="47"/>
      <c r="AL128" s="15">
        <v>3332</v>
      </c>
      <c r="AM128" s="89" t="e">
        <f>IF(AND($A128=$V$2,AJ128&gt;AL$4),IF(SUMIF($A$13:$A127,$V$2,AM$13:AM127)&lt;1,1,0),0)</f>
        <v>#REF!</v>
      </c>
      <c r="AN128" s="17">
        <v>9.58</v>
      </c>
      <c r="AO128" s="119" t="e">
        <f>#REF!*100/AN128/AQ$7</f>
        <v>#REF!</v>
      </c>
      <c r="AP128" s="122" t="str">
        <f t="shared" si="16"/>
        <v>c</v>
      </c>
      <c r="AQ128" s="129" t="e">
        <f t="shared" si="12"/>
        <v>#REF!</v>
      </c>
      <c r="AR128" s="132" t="e">
        <f t="shared" si="14"/>
        <v>#REF!</v>
      </c>
      <c r="AS128" s="133" t="e">
        <f>IF(AND($A128=$AE$2,AR128&gt;AR$4),IF(SUMIF($A$13:$A127,$AE$2,AS$13:AS127)&lt;1,1,0),0)</f>
        <v>#REF!</v>
      </c>
    </row>
    <row r="129" spans="1:45" ht="14.1" customHeight="1">
      <c r="B129" s="94"/>
      <c r="C129" s="13" t="s">
        <v>310</v>
      </c>
      <c r="D129" s="25">
        <v>417</v>
      </c>
      <c r="E129" s="15">
        <v>928</v>
      </c>
      <c r="F129" s="15">
        <v>422</v>
      </c>
      <c r="G129" s="15">
        <v>22.5</v>
      </c>
      <c r="H129" s="15">
        <v>39.9</v>
      </c>
      <c r="I129" s="16">
        <v>24</v>
      </c>
      <c r="J129" s="32">
        <v>532.5</v>
      </c>
      <c r="K129" s="15">
        <v>848.2</v>
      </c>
      <c r="L129" s="15">
        <v>800.2</v>
      </c>
      <c r="M129" s="15" t="s">
        <v>134</v>
      </c>
      <c r="N129" s="15">
        <v>130</v>
      </c>
      <c r="O129" s="16">
        <v>316</v>
      </c>
      <c r="P129" s="19">
        <v>3.46</v>
      </c>
      <c r="Q129" s="19">
        <v>8.27</v>
      </c>
      <c r="R129" s="44" t="s">
        <v>311</v>
      </c>
      <c r="S129" s="25">
        <v>417</v>
      </c>
      <c r="T129" s="138">
        <v>787600</v>
      </c>
      <c r="U129" s="89" t="e">
        <f>IF(AND($A129=$V$2,T129&gt;T$4),IF(SUMIF($A$13:$A128,$V$2,U$13:U128)&lt;1,1,0),0)</f>
        <v>#REF!</v>
      </c>
      <c r="V129" s="46"/>
      <c r="W129" s="45">
        <v>16970</v>
      </c>
      <c r="X129" s="15">
        <v>19210</v>
      </c>
      <c r="Y129" s="89" t="e">
        <f>IF(AND($A129=$V$2,W129&gt;X$4),IF(SUMIF($A$13:$A128,$V$2,Y$13:Y128)&lt;1,1,0),0)</f>
        <v>#REF!</v>
      </c>
      <c r="Z129" s="19">
        <v>38.46</v>
      </c>
      <c r="AA129" s="19"/>
      <c r="AB129" s="119" t="e">
        <f>#REF!*100/Z129/AQ$7</f>
        <v>#REF!</v>
      </c>
      <c r="AC129" s="122" t="str">
        <f t="shared" si="11"/>
        <v>b</v>
      </c>
      <c r="AD129" s="124" t="e">
        <f t="shared" si="10"/>
        <v>#REF!</v>
      </c>
      <c r="AE129" s="132" t="e">
        <f t="shared" si="13"/>
        <v>#REF!</v>
      </c>
      <c r="AF129" s="133" t="e">
        <f>IF(AND($A129=$AE$2,AE129&gt;AE$4),IF(SUMIF($A$13:$A128,$AE$2,AF$13:AF128)&lt;1,1,0),0)</f>
        <v>#REF!</v>
      </c>
      <c r="AG129" s="16">
        <v>223.9</v>
      </c>
      <c r="AH129" s="45">
        <v>50070</v>
      </c>
      <c r="AI129" s="89" t="e">
        <f>IF(AND($A129=$V$2,AH129&gt;AH$4),IF(SUMIF($A$13:$A128,$V$2,AI$13:AI128)&lt;1,1,0),0)</f>
        <v>#REF!</v>
      </c>
      <c r="AJ129" s="45">
        <v>2373</v>
      </c>
      <c r="AK129" s="47"/>
      <c r="AL129" s="15">
        <v>3668</v>
      </c>
      <c r="AM129" s="89" t="e">
        <f>IF(AND($A129=$V$2,AJ129&gt;AL$4),IF(SUMIF($A$13:$A128,$V$2,AM$13:AM128)&lt;1,1,0),0)</f>
        <v>#REF!</v>
      </c>
      <c r="AN129" s="17">
        <v>9.6999999999999993</v>
      </c>
      <c r="AO129" s="119" t="e">
        <f>#REF!*100/AN129/AQ$7</f>
        <v>#REF!</v>
      </c>
      <c r="AP129" s="122" t="str">
        <f t="shared" si="16"/>
        <v>c</v>
      </c>
      <c r="AQ129" s="129" t="e">
        <f t="shared" si="12"/>
        <v>#REF!</v>
      </c>
      <c r="AR129" s="132" t="e">
        <f t="shared" si="14"/>
        <v>#REF!</v>
      </c>
      <c r="AS129" s="133" t="e">
        <f>IF(AND($A129=$AE$2,AR129&gt;AR$4),IF(SUMIF($A$13:$A128,$AE$2,AS$13:AS128)&lt;1,1,0),0)</f>
        <v>#REF!</v>
      </c>
    </row>
    <row r="130" spans="1:45" ht="14.1" customHeight="1">
      <c r="B130" s="94"/>
      <c r="C130" s="13" t="s">
        <v>312</v>
      </c>
      <c r="D130" s="25">
        <v>446</v>
      </c>
      <c r="E130" s="15">
        <v>933</v>
      </c>
      <c r="F130" s="15">
        <v>423</v>
      </c>
      <c r="G130" s="15">
        <v>24</v>
      </c>
      <c r="H130" s="15">
        <v>42.7</v>
      </c>
      <c r="I130" s="16">
        <v>24</v>
      </c>
      <c r="J130" s="32">
        <v>569.6</v>
      </c>
      <c r="K130" s="15">
        <v>847.6</v>
      </c>
      <c r="L130" s="15">
        <v>799.6</v>
      </c>
      <c r="M130" s="15" t="s">
        <v>134</v>
      </c>
      <c r="N130" s="15">
        <v>130</v>
      </c>
      <c r="O130" s="16">
        <v>318</v>
      </c>
      <c r="P130" s="19">
        <v>3.47</v>
      </c>
      <c r="Q130" s="19">
        <v>7.76</v>
      </c>
      <c r="R130" s="44" t="s">
        <v>313</v>
      </c>
      <c r="S130" s="25">
        <v>446</v>
      </c>
      <c r="T130" s="138">
        <v>846800</v>
      </c>
      <c r="U130" s="89" t="e">
        <f>IF(AND($A130=$V$2,T130&gt;T$4),IF(SUMIF($A$13:$A129,$V$2,U$13:U129)&lt;1,1,0),0)</f>
        <v>#REF!</v>
      </c>
      <c r="V130" s="46"/>
      <c r="W130" s="45">
        <v>18150</v>
      </c>
      <c r="X130" s="15">
        <v>20600</v>
      </c>
      <c r="Y130" s="89" t="e">
        <f>IF(AND($A130=$V$2,W130&gt;X$4),IF(SUMIF($A$13:$A129,$V$2,Y$13:Y129)&lt;1,1,0),0)</f>
        <v>#REF!</v>
      </c>
      <c r="Z130" s="19">
        <v>38.56</v>
      </c>
      <c r="AA130" s="19"/>
      <c r="AB130" s="119" t="e">
        <f>#REF!*100/Z130/AQ$7</f>
        <v>#REF!</v>
      </c>
      <c r="AC130" s="122" t="str">
        <f t="shared" si="11"/>
        <v>b</v>
      </c>
      <c r="AD130" s="124" t="e">
        <f t="shared" si="10"/>
        <v>#REF!</v>
      </c>
      <c r="AE130" s="132" t="e">
        <f t="shared" si="13"/>
        <v>#REF!</v>
      </c>
      <c r="AF130" s="133" t="e">
        <f>IF(AND($A130=$AE$2,AE130&gt;AE$4),IF(SUMIF($A$13:$A129,$AE$2,AF$13:AF129)&lt;1,1,0),0)</f>
        <v>#REF!</v>
      </c>
      <c r="AG130" s="16">
        <v>239.1</v>
      </c>
      <c r="AH130" s="45">
        <v>53980</v>
      </c>
      <c r="AI130" s="89" t="e">
        <f>IF(AND($A130=$V$2,AH130&gt;AH$4),IF(SUMIF($A$13:$A129,$V$2,AI$13:AI129)&lt;1,1,0),0)</f>
        <v>#REF!</v>
      </c>
      <c r="AJ130" s="45">
        <v>2552</v>
      </c>
      <c r="AK130" s="47"/>
      <c r="AL130" s="15">
        <v>3951</v>
      </c>
      <c r="AM130" s="89" t="e">
        <f>IF(AND($A130=$V$2,AJ130&gt;AL$4),IF(SUMIF($A$13:$A129,$V$2,AM$13:AM129)&lt;1,1,0),0)</f>
        <v>#REF!</v>
      </c>
      <c r="AN130" s="17">
        <v>9.73</v>
      </c>
      <c r="AO130" s="119" t="e">
        <f>#REF!*100/AN130/AQ$7</f>
        <v>#REF!</v>
      </c>
      <c r="AP130" s="122" t="str">
        <f t="shared" si="16"/>
        <v>c</v>
      </c>
      <c r="AQ130" s="129" t="e">
        <f t="shared" si="12"/>
        <v>#REF!</v>
      </c>
      <c r="AR130" s="132" t="e">
        <f t="shared" si="14"/>
        <v>#REF!</v>
      </c>
      <c r="AS130" s="133" t="e">
        <f>IF(AND($A130=$AE$2,AR130&gt;AR$4),IF(SUMIF($A$13:$A129,$AE$2,AS$13:AS129)&lt;1,1,0),0)</f>
        <v>#REF!</v>
      </c>
    </row>
    <row r="131" spans="1:45" ht="14.1" customHeight="1">
      <c r="B131" s="94"/>
      <c r="C131" s="13" t="s">
        <v>314</v>
      </c>
      <c r="D131" s="25">
        <v>488</v>
      </c>
      <c r="E131" s="15">
        <v>942</v>
      </c>
      <c r="F131" s="15">
        <v>422</v>
      </c>
      <c r="G131" s="15">
        <v>25.9</v>
      </c>
      <c r="H131" s="15">
        <v>47</v>
      </c>
      <c r="I131" s="16">
        <v>24</v>
      </c>
      <c r="J131" s="32">
        <v>621.29999999999995</v>
      </c>
      <c r="K131" s="15">
        <v>848</v>
      </c>
      <c r="L131" s="15">
        <v>800</v>
      </c>
      <c r="M131" s="15" t="s">
        <v>134</v>
      </c>
      <c r="N131" s="15">
        <v>132</v>
      </c>
      <c r="O131" s="16">
        <v>316</v>
      </c>
      <c r="P131" s="19">
        <v>3.48</v>
      </c>
      <c r="Q131" s="19">
        <v>7.13</v>
      </c>
      <c r="R131" s="44" t="s">
        <v>315</v>
      </c>
      <c r="S131" s="25">
        <v>488</v>
      </c>
      <c r="T131" s="138">
        <v>935390</v>
      </c>
      <c r="U131" s="89" t="e">
        <f>IF(AND($A131=$V$2,T131&gt;T$4),IF(SUMIF($A$13:$A130,$V$2,U$13:U130)&lt;1,1,0),0)</f>
        <v>#REF!</v>
      </c>
      <c r="V131" s="46"/>
      <c r="W131" s="45">
        <v>19860</v>
      </c>
      <c r="X131" s="15">
        <v>22615</v>
      </c>
      <c r="Y131" s="89" t="e">
        <f>IF(AND($A131=$V$2,W131&gt;X$4),IF(SUMIF($A$13:$A130,$V$2,Y$13:Y130)&lt;1,1,0),0)</f>
        <v>#REF!</v>
      </c>
      <c r="Z131" s="19">
        <v>38.799999999999997</v>
      </c>
      <c r="AA131" s="19"/>
      <c r="AB131" s="119" t="e">
        <f>#REF!*100/Z131/AQ$7</f>
        <v>#REF!</v>
      </c>
      <c r="AC131" s="122" t="str">
        <f t="shared" si="11"/>
        <v>b</v>
      </c>
      <c r="AD131" s="124" t="e">
        <f t="shared" si="10"/>
        <v>#REF!</v>
      </c>
      <c r="AE131" s="132" t="e">
        <f t="shared" si="13"/>
        <v>#REF!</v>
      </c>
      <c r="AF131" s="133" t="e">
        <f>IF(AND($A131=$AE$2,AE131&gt;AE$4),IF(SUMIF($A$13:$A130,$AE$2,AF$13:AF130)&lt;1,1,0),0)</f>
        <v>#REF!</v>
      </c>
      <c r="AG131" s="16">
        <v>259.3</v>
      </c>
      <c r="AH131" s="45">
        <v>59010</v>
      </c>
      <c r="AI131" s="89" t="e">
        <f>IF(AND($A131=$V$2,AH131&gt;AH$4),IF(SUMIF($A$13:$A130,$V$2,AI$13:AI130)&lt;1,1,0),0)</f>
        <v>#REF!</v>
      </c>
      <c r="AJ131" s="45">
        <v>2797</v>
      </c>
      <c r="AK131" s="47"/>
      <c r="AL131" s="15">
        <v>4336</v>
      </c>
      <c r="AM131" s="89" t="e">
        <f>IF(AND($A131=$V$2,AJ131&gt;AL$4),IF(SUMIF($A$13:$A130,$V$2,AM$13:AM130)&lt;1,1,0),0)</f>
        <v>#REF!</v>
      </c>
      <c r="AN131" s="17">
        <v>9.75</v>
      </c>
      <c r="AO131" s="119" t="e">
        <f>#REF!*100/AN131/AQ$7</f>
        <v>#REF!</v>
      </c>
      <c r="AP131" s="122" t="str">
        <f t="shared" si="16"/>
        <v>c</v>
      </c>
      <c r="AQ131" s="129" t="e">
        <f t="shared" si="12"/>
        <v>#REF!</v>
      </c>
      <c r="AR131" s="132" t="e">
        <f t="shared" si="14"/>
        <v>#REF!</v>
      </c>
      <c r="AS131" s="133" t="e">
        <f>IF(AND($A131=$AE$2,AR131&gt;AR$4),IF(SUMIF($A$13:$A130,$AE$2,AS$13:AS130)&lt;1,1,0),0)</f>
        <v>#REF!</v>
      </c>
    </row>
    <row r="132" spans="1:45" ht="14.1" customHeight="1">
      <c r="B132" s="94"/>
      <c r="C132" s="13" t="s">
        <v>316</v>
      </c>
      <c r="D132" s="25">
        <v>534</v>
      </c>
      <c r="E132" s="15">
        <v>950</v>
      </c>
      <c r="F132" s="15">
        <v>425</v>
      </c>
      <c r="G132" s="15">
        <v>28.4</v>
      </c>
      <c r="H132" s="15">
        <v>51.1</v>
      </c>
      <c r="I132" s="16">
        <v>24</v>
      </c>
      <c r="J132" s="32">
        <v>680.1</v>
      </c>
      <c r="K132" s="15">
        <v>847.8</v>
      </c>
      <c r="L132" s="15">
        <v>799.8</v>
      </c>
      <c r="M132" s="15" t="s">
        <v>134</v>
      </c>
      <c r="N132" s="15">
        <v>136</v>
      </c>
      <c r="O132" s="16">
        <v>320</v>
      </c>
      <c r="P132" s="19">
        <v>3.5</v>
      </c>
      <c r="Q132" s="19">
        <v>6.56</v>
      </c>
      <c r="R132" s="44" t="s">
        <v>317</v>
      </c>
      <c r="S132" s="25">
        <v>534</v>
      </c>
      <c r="T132" s="138">
        <v>1031000</v>
      </c>
      <c r="U132" s="89" t="e">
        <f>IF(AND($A132=$V$2,T132&gt;T$4),IF(SUMIF($A$13:$A131,$V$2,U$13:U131)&lt;1,1,0),0)</f>
        <v>#REF!</v>
      </c>
      <c r="V132" s="46"/>
      <c r="W132" s="45">
        <v>21710</v>
      </c>
      <c r="X132" s="15">
        <v>24830</v>
      </c>
      <c r="Y132" s="89" t="e">
        <f>IF(AND($A132=$V$2,W132&gt;X$4),IF(SUMIF($A$13:$A131,$V$2,Y$13:Y131)&lt;1,1,0),0)</f>
        <v>#REF!</v>
      </c>
      <c r="Z132" s="19">
        <v>38.94</v>
      </c>
      <c r="AA132" s="19"/>
      <c r="AB132" s="119" t="e">
        <f>#REF!*100/Z132/AQ$7</f>
        <v>#REF!</v>
      </c>
      <c r="AC132" s="122" t="str">
        <f t="shared" si="11"/>
        <v>b</v>
      </c>
      <c r="AD132" s="124" t="e">
        <f t="shared" ref="AD132:AD152" si="17">(-0.0883*AB132^4+0.5536*AB132^3-1.0404*AB132^2+0.1792*AB132+0.9938)*AQ$6</f>
        <v>#REF!</v>
      </c>
      <c r="AE132" s="132" t="e">
        <f t="shared" si="13"/>
        <v>#REF!</v>
      </c>
      <c r="AF132" s="133" t="e">
        <f>IF(AND($A132=$AE$2,AE132&gt;AE$4),IF(SUMIF($A$13:$A131,$AE$2,AF$13:AF131)&lt;1,1,0),0)</f>
        <v>#REF!</v>
      </c>
      <c r="AG132" s="16">
        <v>284.8</v>
      </c>
      <c r="AH132" s="45">
        <v>65560</v>
      </c>
      <c r="AI132" s="89" t="e">
        <f>IF(AND($A132=$V$2,AH132&gt;AH$4),IF(SUMIF($A$13:$A131,$V$2,AI$13:AI131)&lt;1,1,0),0)</f>
        <v>#REF!</v>
      </c>
      <c r="AJ132" s="45">
        <v>3085</v>
      </c>
      <c r="AK132" s="47"/>
      <c r="AL132" s="15">
        <v>4796</v>
      </c>
      <c r="AM132" s="89" t="e">
        <f>IF(AND($A132=$V$2,AJ132&gt;AL$4),IF(SUMIF($A$13:$A131,$V$2,AM$13:AM131)&lt;1,1,0),0)</f>
        <v>#REF!</v>
      </c>
      <c r="AN132" s="17">
        <v>9.82</v>
      </c>
      <c r="AO132" s="119" t="e">
        <f>#REF!*100/AN132/AQ$7</f>
        <v>#REF!</v>
      </c>
      <c r="AP132" s="122" t="str">
        <f t="shared" si="16"/>
        <v>c</v>
      </c>
      <c r="AQ132" s="129" t="e">
        <f t="shared" si="12"/>
        <v>#REF!</v>
      </c>
      <c r="AR132" s="132" t="e">
        <f t="shared" si="14"/>
        <v>#REF!</v>
      </c>
      <c r="AS132" s="133" t="e">
        <f>IF(AND($A132=$AE$2,AR132&gt;AR$4),IF(SUMIF($A$13:$A131,$AE$2,AS$13:AS131)&lt;1,1,0),0)</f>
        <v>#REF!</v>
      </c>
    </row>
    <row r="133" spans="1:45" ht="14.1" customHeight="1">
      <c r="B133" s="94"/>
      <c r="C133" s="13" t="s">
        <v>318</v>
      </c>
      <c r="D133" s="25">
        <v>585</v>
      </c>
      <c r="E133" s="15">
        <v>960</v>
      </c>
      <c r="F133" s="15">
        <v>427</v>
      </c>
      <c r="G133" s="15">
        <v>31</v>
      </c>
      <c r="H133" s="15">
        <v>55.9</v>
      </c>
      <c r="I133" s="16">
        <v>24</v>
      </c>
      <c r="J133" s="32">
        <v>745.3</v>
      </c>
      <c r="K133" s="15">
        <v>848.2</v>
      </c>
      <c r="L133" s="15">
        <v>800.2</v>
      </c>
      <c r="M133" s="15" t="s">
        <v>134</v>
      </c>
      <c r="N133" s="15">
        <v>138</v>
      </c>
      <c r="O133" s="16">
        <v>322</v>
      </c>
      <c r="P133" s="19">
        <v>3.52</v>
      </c>
      <c r="Q133" s="19">
        <v>6.02</v>
      </c>
      <c r="R133" s="44" t="s">
        <v>319</v>
      </c>
      <c r="S133" s="25">
        <v>585</v>
      </c>
      <c r="T133" s="138">
        <v>1143090</v>
      </c>
      <c r="U133" s="89" t="e">
        <f>IF(AND($A133=$V$2,T133&gt;T$4),IF(SUMIF($A$13:$A132,$V$2,U$13:U132)&lt;1,1,0),0)</f>
        <v>#REF!</v>
      </c>
      <c r="V133" s="46"/>
      <c r="W133" s="45">
        <v>23814</v>
      </c>
      <c r="X133" s="15">
        <v>27363</v>
      </c>
      <c r="Y133" s="89" t="e">
        <f>IF(AND($A133=$V$2,W133&gt;X$4),IF(SUMIF($A$13:$A132,$V$2,Y$13:Y132)&lt;1,1,0),0)</f>
        <v>#REF!</v>
      </c>
      <c r="Z133" s="19">
        <v>39.159999999999997</v>
      </c>
      <c r="AA133" s="19"/>
      <c r="AB133" s="119" t="e">
        <f>#REF!*100/Z133/AQ$7</f>
        <v>#REF!</v>
      </c>
      <c r="AC133" s="122" t="str">
        <f t="shared" ref="AC133:AC152" si="18">IF(E133/F133&lt;1.2,IF(H133&lt;40,"a","b"),IF(H133&lt;100,"b","d"))</f>
        <v>b</v>
      </c>
      <c r="AD133" s="124" t="e">
        <f t="shared" si="17"/>
        <v>#REF!</v>
      </c>
      <c r="AE133" s="132" t="e">
        <f t="shared" si="13"/>
        <v>#REF!</v>
      </c>
      <c r="AF133" s="133" t="e">
        <f>IF(AND($A133=$AE$2,AE133&gt;AE$4),IF(SUMIF($A$13:$A132,$AE$2,AF$13:AF132)&lt;1,1,0),0)</f>
        <v>#REF!</v>
      </c>
      <c r="AG133" s="32">
        <v>312</v>
      </c>
      <c r="AH133" s="45">
        <v>72770</v>
      </c>
      <c r="AI133" s="89" t="e">
        <f>IF(AND($A133=$V$2,AH133&gt;AH$4),IF(SUMIF($A$13:$A132,$V$2,AI$13:AI132)&lt;1,1,0),0)</f>
        <v>#REF!</v>
      </c>
      <c r="AJ133" s="45">
        <v>3408</v>
      </c>
      <c r="AK133" s="47"/>
      <c r="AL133" s="15">
        <v>5310</v>
      </c>
      <c r="AM133" s="89" t="e">
        <f>IF(AND($A133=$V$2,AJ133&gt;AL$4),IF(SUMIF($A$13:$A132,$V$2,AM$13:AM132)&lt;1,1,0),0)</f>
        <v>#REF!</v>
      </c>
      <c r="AN133" s="17">
        <v>9.8800000000000008</v>
      </c>
      <c r="AO133" s="119" t="e">
        <f>#REF!*100/AN133/AQ$7</f>
        <v>#REF!</v>
      </c>
      <c r="AP133" s="122" t="str">
        <f t="shared" si="16"/>
        <v>c</v>
      </c>
      <c r="AQ133" s="129" t="e">
        <f t="shared" ref="AQ133:AQ152" si="19" xml:space="preserve"> (-0.0652*AO133^4+0.3825*AO133^3-0.6029*AO133^2-0.2396*AO133+1.0685)*AQ$6</f>
        <v>#REF!</v>
      </c>
      <c r="AR133" s="132" t="e">
        <f t="shared" si="14"/>
        <v>#REF!</v>
      </c>
      <c r="AS133" s="133" t="e">
        <f>IF(AND($A133=$AE$2,AR133&gt;AR$4),IF(SUMIF($A$13:$A132,$AE$2,AS$13:AS132)&lt;1,1,0),0)</f>
        <v>#REF!</v>
      </c>
    </row>
    <row r="134" spans="1:45" ht="14.1" customHeight="1">
      <c r="B134" s="94"/>
      <c r="C134" s="13" t="s">
        <v>320</v>
      </c>
      <c r="D134" s="25">
        <v>653</v>
      </c>
      <c r="E134" s="15">
        <v>972</v>
      </c>
      <c r="F134" s="15">
        <v>431</v>
      </c>
      <c r="G134" s="15">
        <v>34.5</v>
      </c>
      <c r="H134" s="15">
        <v>62</v>
      </c>
      <c r="I134" s="16">
        <v>24</v>
      </c>
      <c r="J134" s="32">
        <v>831.9</v>
      </c>
      <c r="K134" s="15">
        <v>848</v>
      </c>
      <c r="L134" s="15">
        <v>800</v>
      </c>
      <c r="M134" s="15" t="s">
        <v>134</v>
      </c>
      <c r="N134" s="15">
        <v>144</v>
      </c>
      <c r="O134" s="16">
        <v>320</v>
      </c>
      <c r="P134" s="19">
        <v>3.56</v>
      </c>
      <c r="Q134" s="19">
        <v>5.45</v>
      </c>
      <c r="R134" s="44" t="s">
        <v>321</v>
      </c>
      <c r="S134" s="25">
        <v>653</v>
      </c>
      <c r="T134" s="138">
        <v>1292000</v>
      </c>
      <c r="U134" s="89" t="e">
        <f>IF(AND($A134=$V$2,T134&gt;T$4),IF(SUMIF($A$13:$A133,$V$2,U$13:U133)&lt;1,1,0),0)</f>
        <v>#REF!</v>
      </c>
      <c r="V134" s="46"/>
      <c r="W134" s="45">
        <v>26590</v>
      </c>
      <c r="X134" s="15">
        <v>30730</v>
      </c>
      <c r="Y134" s="89" t="e">
        <f>IF(AND($A134=$V$2,W134&gt;X$4),IF(SUMIF($A$13:$A133,$V$2,Y$13:Y133)&lt;1,1,0),0)</f>
        <v>#REF!</v>
      </c>
      <c r="Z134" s="19">
        <v>39.409999999999997</v>
      </c>
      <c r="AA134" s="19"/>
      <c r="AB134" s="119" t="e">
        <f>#REF!*100/Z134/AQ$7</f>
        <v>#REF!</v>
      </c>
      <c r="AC134" s="122" t="str">
        <f t="shared" si="18"/>
        <v>b</v>
      </c>
      <c r="AD134" s="124" t="e">
        <f t="shared" si="17"/>
        <v>#REF!</v>
      </c>
      <c r="AE134" s="132" t="e">
        <f t="shared" si="13"/>
        <v>#REF!</v>
      </c>
      <c r="AF134" s="133" t="e">
        <f>IF(AND($A134=$AE$2,AE134&gt;AE$4),IF(SUMIF($A$13:$A133,$AE$2,AF$13:AF133)&lt;1,1,0),0)</f>
        <v>#REF!</v>
      </c>
      <c r="AG134" s="16">
        <v>348.7</v>
      </c>
      <c r="AH134" s="45">
        <v>83050</v>
      </c>
      <c r="AI134" s="89" t="e">
        <f>IF(AND($A134=$V$2,AH134&gt;AH$4),IF(SUMIF($A$13:$A133,$V$2,AI$13:AI133)&lt;1,1,0),0)</f>
        <v>#REF!</v>
      </c>
      <c r="AJ134" s="45">
        <v>3854</v>
      </c>
      <c r="AK134" s="47"/>
      <c r="AL134" s="15">
        <v>6022</v>
      </c>
      <c r="AM134" s="89" t="e">
        <f>IF(AND($A134=$V$2,AJ134&gt;AL$4),IF(SUMIF($A$13:$A133,$V$2,AM$13:AM133)&lt;1,1,0),0)</f>
        <v>#REF!</v>
      </c>
      <c r="AN134" s="17">
        <v>9.99</v>
      </c>
      <c r="AO134" s="119" t="e">
        <f>#REF!*100/AN134/AQ$7</f>
        <v>#REF!</v>
      </c>
      <c r="AP134" s="122" t="str">
        <f t="shared" si="16"/>
        <v>c</v>
      </c>
      <c r="AQ134" s="129" t="e">
        <f t="shared" si="19"/>
        <v>#REF!</v>
      </c>
      <c r="AR134" s="132" t="e">
        <f t="shared" si="14"/>
        <v>#REF!</v>
      </c>
      <c r="AS134" s="133" t="e">
        <f>IF(AND($A134=$AE$2,AR134&gt;AR$4),IF(SUMIF($A$13:$A133,$AE$2,AS$13:AS133)&lt;1,1,0),0)</f>
        <v>#REF!</v>
      </c>
    </row>
    <row r="135" spans="1:45" ht="14.1" customHeight="1">
      <c r="B135" s="94"/>
      <c r="C135" s="13" t="s">
        <v>322</v>
      </c>
      <c r="D135" s="25">
        <v>784</v>
      </c>
      <c r="E135" s="15">
        <v>996</v>
      </c>
      <c r="F135" s="15">
        <v>437</v>
      </c>
      <c r="G135" s="15">
        <v>40.9</v>
      </c>
      <c r="H135" s="15">
        <v>73.900000000000006</v>
      </c>
      <c r="I135" s="16">
        <v>24</v>
      </c>
      <c r="J135" s="32">
        <v>997.7</v>
      </c>
      <c r="K135" s="15">
        <v>848.2</v>
      </c>
      <c r="L135" s="15">
        <v>800.2</v>
      </c>
      <c r="M135" s="15" t="s">
        <v>134</v>
      </c>
      <c r="N135" s="15">
        <v>152</v>
      </c>
      <c r="O135" s="16">
        <v>326</v>
      </c>
      <c r="P135" s="19">
        <v>3.62</v>
      </c>
      <c r="Q135" s="19">
        <v>4.62</v>
      </c>
      <c r="R135" s="44" t="s">
        <v>323</v>
      </c>
      <c r="S135" s="25">
        <v>784</v>
      </c>
      <c r="T135" s="138">
        <v>1593000</v>
      </c>
      <c r="U135" s="89" t="e">
        <f>IF(AND($A135=$V$2,T135&gt;T$4),IF(SUMIF($A$13:$A134,$V$2,U$13:U134)&lt;1,1,0),0)</f>
        <v>#REF!</v>
      </c>
      <c r="V135" s="46"/>
      <c r="W135" s="45">
        <v>31980</v>
      </c>
      <c r="X135" s="15">
        <v>37340</v>
      </c>
      <c r="Y135" s="89" t="e">
        <f>IF(AND($A135=$V$2,W135&gt;X$4),IF(SUMIF($A$13:$A134,$V$2,Y$13:Y134)&lt;1,1,0),0)</f>
        <v>#REF!</v>
      </c>
      <c r="Z135" s="19">
        <v>39.950000000000003</v>
      </c>
      <c r="AA135" s="19"/>
      <c r="AB135" s="119" t="e">
        <f>#REF!*100/Z135/AQ$7</f>
        <v>#REF!</v>
      </c>
      <c r="AC135" s="122" t="str">
        <f t="shared" si="18"/>
        <v>b</v>
      </c>
      <c r="AD135" s="124" t="e">
        <f t="shared" si="17"/>
        <v>#REF!</v>
      </c>
      <c r="AE135" s="132" t="e">
        <f t="shared" si="13"/>
        <v>#REF!</v>
      </c>
      <c r="AF135" s="133" t="e">
        <f>IF(AND($A135=$AE$2,AE135&gt;AE$4),IF(SUMIF($A$13:$A134,$AE$2,AF$13:AF134)&lt;1,1,0),0)</f>
        <v>#REF!</v>
      </c>
      <c r="AG135" s="16">
        <v>417.6</v>
      </c>
      <c r="AH135" s="45">
        <v>103300</v>
      </c>
      <c r="AI135" s="89" t="e">
        <f>IF(AND($A135=$V$2,AH135&gt;AH$4),IF(SUMIF($A$13:$A134,$V$2,AI$13:AI134)&lt;1,1,0),0)</f>
        <v>#REF!</v>
      </c>
      <c r="AJ135" s="45">
        <v>4728</v>
      </c>
      <c r="AK135" s="47"/>
      <c r="AL135" s="15">
        <v>7424</v>
      </c>
      <c r="AM135" s="89" t="e">
        <f>IF(AND($A135=$V$2,AJ135&gt;AL$4),IF(SUMIF($A$13:$A134,$V$2,AM$13:AM134)&lt;1,1,0),0)</f>
        <v>#REF!</v>
      </c>
      <c r="AN135" s="17">
        <v>10.18</v>
      </c>
      <c r="AO135" s="119" t="e">
        <f>#REF!*100/AN135/AQ$7</f>
        <v>#REF!</v>
      </c>
      <c r="AP135" s="122" t="str">
        <f t="shared" si="16"/>
        <v>c</v>
      </c>
      <c r="AQ135" s="129" t="e">
        <f t="shared" si="19"/>
        <v>#REF!</v>
      </c>
      <c r="AR135" s="132" t="e">
        <f t="shared" si="14"/>
        <v>#REF!</v>
      </c>
      <c r="AS135" s="133" t="e">
        <f>IF(AND($A135=$AE$2,AR135&gt;AR$4),IF(SUMIF($A$13:$A134,$AE$2,AS$13:AS134)&lt;1,1,0),0)</f>
        <v>#REF!</v>
      </c>
    </row>
    <row r="136" spans="1:45" ht="14.1" customHeight="1">
      <c r="B136" s="94"/>
      <c r="C136" s="13" t="s">
        <v>324</v>
      </c>
      <c r="D136" s="25">
        <v>967</v>
      </c>
      <c r="E136" s="15">
        <v>1028</v>
      </c>
      <c r="F136" s="15">
        <v>446</v>
      </c>
      <c r="G136" s="15">
        <v>50</v>
      </c>
      <c r="H136" s="15">
        <v>89.9</v>
      </c>
      <c r="I136" s="16">
        <v>24</v>
      </c>
      <c r="J136" s="32">
        <v>1231</v>
      </c>
      <c r="K136" s="15">
        <v>848.2</v>
      </c>
      <c r="L136" s="15">
        <v>800.2</v>
      </c>
      <c r="M136" s="15" t="s">
        <v>134</v>
      </c>
      <c r="N136" s="15">
        <v>160</v>
      </c>
      <c r="O136" s="16">
        <v>334</v>
      </c>
      <c r="P136" s="19">
        <v>3.7</v>
      </c>
      <c r="Q136" s="19">
        <v>3.83</v>
      </c>
      <c r="R136" s="44" t="s">
        <v>325</v>
      </c>
      <c r="S136" s="25">
        <v>967</v>
      </c>
      <c r="T136" s="138">
        <v>2033000</v>
      </c>
      <c r="U136" s="89" t="e">
        <f>IF(AND($A136=$V$2,T136&gt;T$4),IF(SUMIF($A$13:$A135,$V$2,U$13:U135)&lt;1,1,0),0)</f>
        <v>#REF!</v>
      </c>
      <c r="V136" s="46"/>
      <c r="W136" s="45">
        <v>39540</v>
      </c>
      <c r="X136" s="15">
        <v>46810</v>
      </c>
      <c r="Y136" s="89" t="e">
        <f>IF(AND($A136=$V$2,W136&gt;X$4),IF(SUMIF($A$13:$A135,$V$2,Y$13:Y135)&lt;1,1,0),0)</f>
        <v>#REF!</v>
      </c>
      <c r="Z136" s="19">
        <v>40.64</v>
      </c>
      <c r="AA136" s="19"/>
      <c r="AB136" s="119" t="e">
        <f>#REF!*100/Z136/AQ$7</f>
        <v>#REF!</v>
      </c>
      <c r="AC136" s="122" t="str">
        <f t="shared" si="18"/>
        <v>b</v>
      </c>
      <c r="AD136" s="124" t="e">
        <f t="shared" si="17"/>
        <v>#REF!</v>
      </c>
      <c r="AE136" s="132" t="e">
        <f t="shared" si="13"/>
        <v>#REF!</v>
      </c>
      <c r="AF136" s="133" t="e">
        <f>IF(AND($A136=$AE$2,AE136&gt;AE$4),IF(SUMIF($A$13:$A135,$AE$2,AF$13:AF135)&lt;1,1,0),0)</f>
        <v>#REF!</v>
      </c>
      <c r="AG136" s="16">
        <v>517.1</v>
      </c>
      <c r="AH136" s="45">
        <v>133900</v>
      </c>
      <c r="AI136" s="89" t="e">
        <f>IF(AND($A136=$V$2,AH136&gt;AH$4),IF(SUMIF($A$13:$A135,$V$2,AI$13:AI135)&lt;1,1,0),0)</f>
        <v>#REF!</v>
      </c>
      <c r="AJ136" s="45">
        <v>6003</v>
      </c>
      <c r="AK136" s="47"/>
      <c r="AL136" s="15">
        <v>9486</v>
      </c>
      <c r="AM136" s="89" t="e">
        <f>IF(AND($A136=$V$2,AJ136&gt;AL$4),IF(SUMIF($A$13:$A135,$V$2,AM$13:AM135)&lt;1,1,0),0)</f>
        <v>#REF!</v>
      </c>
      <c r="AN136" s="17">
        <v>10.43</v>
      </c>
      <c r="AO136" s="119" t="e">
        <f>#REF!*100/AN136/AQ$7</f>
        <v>#REF!</v>
      </c>
      <c r="AP136" s="122" t="str">
        <f t="shared" si="16"/>
        <v>c</v>
      </c>
      <c r="AQ136" s="129" t="e">
        <f t="shared" si="19"/>
        <v>#REF!</v>
      </c>
      <c r="AR136" s="132" t="e">
        <f t="shared" si="14"/>
        <v>#REF!</v>
      </c>
      <c r="AS136" s="133" t="e">
        <f>IF(AND($A136=$AE$2,AR136&gt;AR$4),IF(SUMIF($A$13:$A135,$AE$2,AS$13:AS135)&lt;1,1,0),0)</f>
        <v>#REF!</v>
      </c>
    </row>
    <row r="137" spans="1:45" ht="14.1" customHeight="1">
      <c r="A137" s="88" t="str">
        <f>A$8</f>
        <v>AA</v>
      </c>
      <c r="B137" s="94">
        <f>B120+1</f>
        <v>97</v>
      </c>
      <c r="C137" s="13" t="s">
        <v>326</v>
      </c>
      <c r="D137" s="25">
        <v>296</v>
      </c>
      <c r="E137" s="15">
        <v>982</v>
      </c>
      <c r="F137" s="15">
        <v>400</v>
      </c>
      <c r="G137" s="15">
        <v>16.5</v>
      </c>
      <c r="H137" s="15">
        <v>27</v>
      </c>
      <c r="I137" s="16">
        <v>30</v>
      </c>
      <c r="J137" s="32">
        <v>376.8</v>
      </c>
      <c r="K137" s="15">
        <v>928</v>
      </c>
      <c r="L137" s="15">
        <v>868</v>
      </c>
      <c r="M137" s="15" t="s">
        <v>134</v>
      </c>
      <c r="N137" s="15">
        <v>134</v>
      </c>
      <c r="O137" s="16">
        <v>294</v>
      </c>
      <c r="P137" s="15">
        <v>3.4790000000000001</v>
      </c>
      <c r="Q137" s="15">
        <v>11.76</v>
      </c>
      <c r="R137" s="44" t="s">
        <v>327</v>
      </c>
      <c r="S137" s="25">
        <v>296</v>
      </c>
      <c r="T137" s="138">
        <v>618700</v>
      </c>
      <c r="U137" s="89" t="e">
        <f>IF(AND($A137=$V$2,T137&gt;T$4),IF(SUMIF($A$13:$A136,$V$2,U$13:U136)&lt;1,1,0),0)</f>
        <v>#REF!</v>
      </c>
      <c r="V137" s="46"/>
      <c r="W137" s="45">
        <v>12600</v>
      </c>
      <c r="X137" s="15">
        <v>14220</v>
      </c>
      <c r="Y137" s="89" t="e">
        <f>IF(AND($A137=$V$2,W137&gt;X$4),IF(SUMIF($A$13:$A136,$V$2,Y$13:Y136)&lt;1,1,0),0)</f>
        <v>#REF!</v>
      </c>
      <c r="Z137" s="19">
        <v>40.520000000000003</v>
      </c>
      <c r="AA137" s="19"/>
      <c r="AB137" s="119" t="e">
        <f>#REF!*100/Z137/AQ$7</f>
        <v>#REF!</v>
      </c>
      <c r="AC137" s="122" t="str">
        <f t="shared" si="18"/>
        <v>b</v>
      </c>
      <c r="AD137" s="124" t="e">
        <f t="shared" si="17"/>
        <v>#REF!</v>
      </c>
      <c r="AE137" s="132" t="e">
        <f t="shared" si="13"/>
        <v>#REF!</v>
      </c>
      <c r="AF137" s="133" t="e">
        <f>IF(AND($A137=$AE$2,AE137&gt;AE$4),IF(SUMIF($A$13:$A136,$AE$2,AF$13:AF136)&lt;1,1,0),0)</f>
        <v>#REF!</v>
      </c>
      <c r="AG137" s="16">
        <v>181.5</v>
      </c>
      <c r="AH137" s="45">
        <v>28850</v>
      </c>
      <c r="AI137" s="89" t="e">
        <f>IF(AND($A137=$V$2,AH137&gt;AH$4),IF(SUMIF($A$13:$A136,$V$2,AI$13:AI136)&lt;1,1,0),0)</f>
        <v>#REF!</v>
      </c>
      <c r="AJ137" s="45">
        <v>1443</v>
      </c>
      <c r="AK137" s="47"/>
      <c r="AL137" s="15">
        <v>2235</v>
      </c>
      <c r="AM137" s="89" t="e">
        <f>IF(AND($A137=$V$2,AJ137&gt;AL$4),IF(SUMIF($A$13:$A136,$V$2,AM$13:AM136)&lt;1,1,0),0)</f>
        <v>#REF!</v>
      </c>
      <c r="AN137" s="17">
        <v>8.75</v>
      </c>
      <c r="AO137" s="119" t="e">
        <f>#REF!*100/AN137/AQ$7</f>
        <v>#REF!</v>
      </c>
      <c r="AP137" s="122" t="str">
        <f t="shared" si="16"/>
        <v>c</v>
      </c>
      <c r="AQ137" s="129" t="e">
        <f t="shared" si="19"/>
        <v>#REF!</v>
      </c>
      <c r="AR137" s="132" t="e">
        <f t="shared" si="14"/>
        <v>#REF!</v>
      </c>
      <c r="AS137" s="133" t="e">
        <f>IF(AND($A137=$AE$2,AR137&gt;AR$4),IF(SUMIF($A$13:$A136,$AE$2,AS$13:AS136)&lt;1,1,0),0)</f>
        <v>#REF!</v>
      </c>
    </row>
    <row r="138" spans="1:45" ht="14.1" customHeight="1">
      <c r="A138" s="88" t="str">
        <f>A$9</f>
        <v>A</v>
      </c>
      <c r="B138" s="94">
        <f>B137+1</f>
        <v>98</v>
      </c>
      <c r="C138" s="13" t="s">
        <v>328</v>
      </c>
      <c r="D138" s="25">
        <v>321</v>
      </c>
      <c r="E138" s="15">
        <v>990</v>
      </c>
      <c r="F138" s="15">
        <v>400</v>
      </c>
      <c r="G138" s="15">
        <v>16.5</v>
      </c>
      <c r="H138" s="15">
        <v>31</v>
      </c>
      <c r="I138" s="16">
        <v>30</v>
      </c>
      <c r="J138" s="32">
        <v>408.8</v>
      </c>
      <c r="K138" s="15">
        <v>928</v>
      </c>
      <c r="L138" s="15">
        <v>868</v>
      </c>
      <c r="M138" s="15" t="s">
        <v>134</v>
      </c>
      <c r="N138" s="15">
        <v>134</v>
      </c>
      <c r="O138" s="16">
        <v>294</v>
      </c>
      <c r="P138" s="15">
        <v>3.4950000000000001</v>
      </c>
      <c r="Q138" s="15">
        <v>10.89</v>
      </c>
      <c r="R138" s="44" t="s">
        <v>329</v>
      </c>
      <c r="S138" s="25">
        <v>321</v>
      </c>
      <c r="T138" s="138">
        <v>696400</v>
      </c>
      <c r="U138" s="89" t="e">
        <f>IF(AND($A138=$V$2,T138&gt;T$4),IF(SUMIF($A$13:$A137,$V$2,U$13:U137)&lt;1,1,0),0)</f>
        <v>#REF!</v>
      </c>
      <c r="V138" s="46"/>
      <c r="W138" s="45">
        <v>14070</v>
      </c>
      <c r="X138" s="15">
        <v>15800</v>
      </c>
      <c r="Y138" s="89" t="e">
        <f>IF(AND($A138=$V$2,W138&gt;X$4),IF(SUMIF($A$13:$A137,$V$2,Y$13:Y137)&lt;1,1,0),0)</f>
        <v>#REF!</v>
      </c>
      <c r="Z138" s="19">
        <v>41.27</v>
      </c>
      <c r="AA138" s="19"/>
      <c r="AB138" s="119" t="e">
        <f>#REF!*100/Z138/AQ$7</f>
        <v>#REF!</v>
      </c>
      <c r="AC138" s="122" t="str">
        <f t="shared" si="18"/>
        <v>b</v>
      </c>
      <c r="AD138" s="124" t="e">
        <f t="shared" si="17"/>
        <v>#REF!</v>
      </c>
      <c r="AE138" s="132" t="e">
        <f t="shared" si="13"/>
        <v>#REF!</v>
      </c>
      <c r="AF138" s="133" t="e">
        <f>IF(AND($A138=$AE$2,AE138&gt;AE$4),IF(SUMIF($A$13:$A137,$AE$2,AF$13:AF137)&lt;1,1,0),0)</f>
        <v>#REF!</v>
      </c>
      <c r="AG138" s="16">
        <v>184.6</v>
      </c>
      <c r="AH138" s="45">
        <v>33120</v>
      </c>
      <c r="AI138" s="89" t="e">
        <f>IF(AND($A138=$V$2,AH138&gt;AH$4),IF(SUMIF($A$13:$A137,$V$2,AI$13:AI137)&lt;1,1,0),0)</f>
        <v>#REF!</v>
      </c>
      <c r="AJ138" s="45">
        <v>1656</v>
      </c>
      <c r="AK138" s="47"/>
      <c r="AL138" s="15">
        <v>2555</v>
      </c>
      <c r="AM138" s="89" t="e">
        <f>IF(AND($A138=$V$2,AJ138&gt;AL$4),IF(SUMIF($A$13:$A137,$V$2,AM$13:AM137)&lt;1,1,0),0)</f>
        <v>#REF!</v>
      </c>
      <c r="AN138" s="17">
        <v>9</v>
      </c>
      <c r="AO138" s="119" t="e">
        <f>#REF!*100/AN138/AQ$7</f>
        <v>#REF!</v>
      </c>
      <c r="AP138" s="122" t="str">
        <f t="shared" si="16"/>
        <v>c</v>
      </c>
      <c r="AQ138" s="129" t="e">
        <f t="shared" si="19"/>
        <v>#REF!</v>
      </c>
      <c r="AR138" s="132" t="e">
        <f t="shared" si="14"/>
        <v>#REF!</v>
      </c>
      <c r="AS138" s="133" t="e">
        <f>IF(AND($A138=$AE$2,AR138&gt;AR$4),IF(SUMIF($A$13:$A137,$AE$2,AS$13:AS137)&lt;1,1,0),0)</f>
        <v>#REF!</v>
      </c>
    </row>
    <row r="139" spans="1:45" ht="14.1" customHeight="1">
      <c r="A139" s="88" t="str">
        <f>A$10</f>
        <v>B</v>
      </c>
      <c r="B139" s="94">
        <f>B138+1</f>
        <v>99</v>
      </c>
      <c r="C139" s="13" t="s">
        <v>330</v>
      </c>
      <c r="D139" s="25">
        <v>371</v>
      </c>
      <c r="E139" s="15">
        <v>1000</v>
      </c>
      <c r="F139" s="15">
        <v>400</v>
      </c>
      <c r="G139" s="15">
        <v>19</v>
      </c>
      <c r="H139" s="15">
        <v>36</v>
      </c>
      <c r="I139" s="16">
        <v>30</v>
      </c>
      <c r="J139" s="32">
        <v>472</v>
      </c>
      <c r="K139" s="15">
        <v>928</v>
      </c>
      <c r="L139" s="15">
        <v>868</v>
      </c>
      <c r="M139" s="15" t="s">
        <v>134</v>
      </c>
      <c r="N139" s="15">
        <v>136</v>
      </c>
      <c r="O139" s="16">
        <v>294</v>
      </c>
      <c r="P139" s="18">
        <v>3.51</v>
      </c>
      <c r="Q139" s="15">
        <v>9.4740000000000002</v>
      </c>
      <c r="R139" s="44" t="s">
        <v>331</v>
      </c>
      <c r="S139" s="25">
        <v>371</v>
      </c>
      <c r="T139" s="138">
        <v>812100</v>
      </c>
      <c r="U139" s="89" t="e">
        <f>IF(AND($A139=$V$2,T139&gt;T$4),IF(SUMIF($A$13:$A138,$V$2,U$13:U138)&lt;1,1,0),0)</f>
        <v>#REF!</v>
      </c>
      <c r="V139" s="46"/>
      <c r="W139" s="45">
        <v>16240</v>
      </c>
      <c r="X139" s="15">
        <v>18330</v>
      </c>
      <c r="Y139" s="89" t="e">
        <f>IF(AND($A139=$V$2,W139&gt;X$4),IF(SUMIF($A$13:$A138,$V$2,Y$13:Y138)&lt;1,1,0),0)</f>
        <v>#REF!</v>
      </c>
      <c r="Z139" s="19">
        <v>41.48</v>
      </c>
      <c r="AA139" s="19"/>
      <c r="AB139" s="119" t="e">
        <f>#REF!*100/Z139/AQ$7</f>
        <v>#REF!</v>
      </c>
      <c r="AC139" s="122" t="str">
        <f t="shared" si="18"/>
        <v>b</v>
      </c>
      <c r="AD139" s="124" t="e">
        <f t="shared" si="17"/>
        <v>#REF!</v>
      </c>
      <c r="AE139" s="132" t="e">
        <f t="shared" si="13"/>
        <v>#REF!</v>
      </c>
      <c r="AF139" s="133" t="e">
        <f>IF(AND($A139=$AE$2,AE139&gt;AE$4),IF(SUMIF($A$13:$A138,$AE$2,AF$13:AF138)&lt;1,1,0),0)</f>
        <v>#REF!</v>
      </c>
      <c r="AG139" s="16">
        <v>212.5</v>
      </c>
      <c r="AH139" s="45">
        <v>38480</v>
      </c>
      <c r="AI139" s="89" t="e">
        <f>IF(AND($A139=$V$2,AH139&gt;AH$4),IF(SUMIF($A$13:$A138,$V$2,AI$13:AI138)&lt;1,1,0),0)</f>
        <v>#REF!</v>
      </c>
      <c r="AJ139" s="45">
        <v>1924</v>
      </c>
      <c r="AK139" s="47"/>
      <c r="AL139" s="15">
        <v>2976</v>
      </c>
      <c r="AM139" s="89" t="e">
        <f>IF(AND($A139=$V$2,AJ139&gt;AL$4),IF(SUMIF($A$13:$A138,$V$2,AM$13:AM138)&lt;1,1,0),0)</f>
        <v>#REF!</v>
      </c>
      <c r="AN139" s="17">
        <v>9.0299999999999994</v>
      </c>
      <c r="AO139" s="119" t="e">
        <f>#REF!*100/AN139/AQ$7</f>
        <v>#REF!</v>
      </c>
      <c r="AP139" s="122" t="str">
        <f t="shared" si="16"/>
        <v>c</v>
      </c>
      <c r="AQ139" s="129" t="e">
        <f t="shared" si="19"/>
        <v>#REF!</v>
      </c>
      <c r="AR139" s="132" t="e">
        <f t="shared" si="14"/>
        <v>#REF!</v>
      </c>
      <c r="AS139" s="133" t="e">
        <f>IF(AND($A139=$AE$2,AR139&gt;AR$4),IF(SUMIF($A$13:$A138,$AE$2,AS$13:AS138)&lt;1,1,0),0)</f>
        <v>#REF!</v>
      </c>
    </row>
    <row r="140" spans="1:45" ht="14.1" customHeight="1">
      <c r="A140" s="88" t="str">
        <f>A$11</f>
        <v>M</v>
      </c>
      <c r="B140" s="94">
        <f>B139+1</f>
        <v>100</v>
      </c>
      <c r="C140" s="13" t="s">
        <v>332</v>
      </c>
      <c r="D140" s="25">
        <v>412</v>
      </c>
      <c r="E140" s="15">
        <v>1008</v>
      </c>
      <c r="F140" s="15">
        <v>402</v>
      </c>
      <c r="G140" s="15">
        <v>21</v>
      </c>
      <c r="H140" s="15">
        <v>40</v>
      </c>
      <c r="I140" s="16">
        <v>30</v>
      </c>
      <c r="J140" s="32">
        <v>524.20000000000005</v>
      </c>
      <c r="K140" s="15">
        <v>928</v>
      </c>
      <c r="L140" s="15">
        <v>868</v>
      </c>
      <c r="M140" s="15" t="s">
        <v>134</v>
      </c>
      <c r="N140" s="15">
        <v>142</v>
      </c>
      <c r="O140" s="16">
        <v>290</v>
      </c>
      <c r="P140" s="18">
        <v>3.53</v>
      </c>
      <c r="Q140" s="18">
        <v>8.58</v>
      </c>
      <c r="R140" s="44" t="s">
        <v>333</v>
      </c>
      <c r="S140" s="25">
        <v>412</v>
      </c>
      <c r="T140" s="138">
        <v>909800</v>
      </c>
      <c r="U140" s="89" t="e">
        <f>IF(AND($A140=$V$2,T140&gt;T$4),IF(SUMIF($A$13:$A139,$V$2,U$13:U139)&lt;1,1,0),0)</f>
        <v>#REF!</v>
      </c>
      <c r="V140" s="46"/>
      <c r="W140" s="45">
        <v>18050</v>
      </c>
      <c r="X140" s="15">
        <v>20440</v>
      </c>
      <c r="Y140" s="89" t="e">
        <f>IF(AND($A140=$V$2,W140&gt;X$4),IF(SUMIF($A$13:$A139,$V$2,Y$13:Y139)&lt;1,1,0),0)</f>
        <v>#REF!</v>
      </c>
      <c r="Z140" s="19">
        <v>41.66</v>
      </c>
      <c r="AA140" s="19"/>
      <c r="AB140" s="119" t="e">
        <f>#REF!*100/Z140/AQ$7</f>
        <v>#REF!</v>
      </c>
      <c r="AC140" s="122" t="str">
        <f t="shared" si="18"/>
        <v>b</v>
      </c>
      <c r="AD140" s="124" t="e">
        <f t="shared" si="17"/>
        <v>#REF!</v>
      </c>
      <c r="AE140" s="132" t="e">
        <f t="shared" si="13"/>
        <v>#REF!</v>
      </c>
      <c r="AF140" s="133" t="e">
        <f>IF(AND($A140=$AE$2,AE140&gt;AE$4),IF(SUMIF($A$13:$A139,$AE$2,AF$13:AF139)&lt;1,1,0),0)</f>
        <v>#REF!</v>
      </c>
      <c r="AG140" s="32">
        <v>235</v>
      </c>
      <c r="AH140" s="45">
        <v>43410</v>
      </c>
      <c r="AI140" s="89" t="e">
        <f>IF(AND($A140=$V$2,AH140&gt;AH$4),IF(SUMIF($A$13:$A139,$V$2,AI$13:AI139)&lt;1,1,0),0)</f>
        <v>#REF!</v>
      </c>
      <c r="AJ140" s="45">
        <v>2160</v>
      </c>
      <c r="AK140" s="47"/>
      <c r="AL140" s="15">
        <v>3348</v>
      </c>
      <c r="AM140" s="89" t="e">
        <f>IF(AND($A140=$V$2,AJ140&gt;AL$4),IF(SUMIF($A$13:$A139,$V$2,AM$13:AM139)&lt;1,1,0),0)</f>
        <v>#REF!</v>
      </c>
      <c r="AN140" s="17">
        <v>9.1</v>
      </c>
      <c r="AO140" s="119" t="e">
        <f>#REF!*100/AN140/AQ$7</f>
        <v>#REF!</v>
      </c>
      <c r="AP140" s="122" t="str">
        <f t="shared" si="16"/>
        <v>c</v>
      </c>
      <c r="AQ140" s="129" t="e">
        <f t="shared" si="19"/>
        <v>#REF!</v>
      </c>
      <c r="AR140" s="132" t="e">
        <f t="shared" si="14"/>
        <v>#REF!</v>
      </c>
      <c r="AS140" s="133" t="e">
        <f>IF(AND($A140=$AE$2,AR140&gt;AR$4),IF(SUMIF($A$13:$A139,$AE$2,AS$13:AS139)&lt;1,1,0),0)</f>
        <v>#REF!</v>
      </c>
    </row>
    <row r="141" spans="1:45" ht="14.1" customHeight="1">
      <c r="B141" s="94"/>
      <c r="C141" s="13" t="s">
        <v>334</v>
      </c>
      <c r="D141" s="25">
        <v>443</v>
      </c>
      <c r="E141" s="15">
        <v>1012</v>
      </c>
      <c r="F141" s="15">
        <v>402</v>
      </c>
      <c r="G141" s="15">
        <v>23.6</v>
      </c>
      <c r="H141" s="15">
        <v>41.9</v>
      </c>
      <c r="I141" s="16">
        <v>30</v>
      </c>
      <c r="J141" s="32">
        <v>563.70000000000005</v>
      </c>
      <c r="K141" s="15">
        <v>928</v>
      </c>
      <c r="L141" s="15">
        <v>868</v>
      </c>
      <c r="M141" s="15" t="s">
        <v>335</v>
      </c>
      <c r="N141" s="15">
        <v>142</v>
      </c>
      <c r="O141" s="16">
        <v>296</v>
      </c>
      <c r="P141" s="19">
        <v>3.53</v>
      </c>
      <c r="Q141" s="19">
        <v>7.99</v>
      </c>
      <c r="R141" s="44" t="s">
        <v>336</v>
      </c>
      <c r="S141" s="25">
        <v>443</v>
      </c>
      <c r="T141" s="138">
        <v>966510</v>
      </c>
      <c r="U141" s="89" t="e">
        <f>IF(AND($A141=$V$2,T141&gt;T$4),IF(SUMIF($A$13:$A140,$V$2,U$13:U140)&lt;1,1,0),0)</f>
        <v>#REF!</v>
      </c>
      <c r="V141" s="46"/>
      <c r="W141" s="45">
        <v>19101</v>
      </c>
      <c r="X141" s="15">
        <v>21777</v>
      </c>
      <c r="Y141" s="89" t="e">
        <f>IF(AND($A141=$V$2,W141&gt;X$4),IF(SUMIF($A$13:$A140,$V$2,Y$13:Y140)&lt;1,1,0),0)</f>
        <v>#REF!</v>
      </c>
      <c r="Z141" s="19">
        <v>41.41</v>
      </c>
      <c r="AA141" s="19"/>
      <c r="AB141" s="119" t="e">
        <f>#REF!*100/Z141/AQ$7</f>
        <v>#REF!</v>
      </c>
      <c r="AC141" s="122" t="str">
        <f t="shared" si="18"/>
        <v>b</v>
      </c>
      <c r="AD141" s="124" t="e">
        <f t="shared" si="17"/>
        <v>#REF!</v>
      </c>
      <c r="AE141" s="132" t="e">
        <f t="shared" si="13"/>
        <v>#REF!</v>
      </c>
      <c r="AF141" s="133" t="e">
        <f>IF(AND($A141=$AE$2,AE141&gt;AE$4),IF(SUMIF($A$13:$A140,$AE$2,AF$13:AF140)&lt;1,1,0),0)</f>
        <v>#REF!</v>
      </c>
      <c r="AG141" s="16">
        <v>261.8</v>
      </c>
      <c r="AH141" s="45">
        <v>45500</v>
      </c>
      <c r="AI141" s="89" t="e">
        <f>IF(AND($A141=$V$2,AH141&gt;AH$4),IF(SUMIF($A$13:$A140,$V$2,AI$13:AI140)&lt;1,1,0),0)</f>
        <v>#REF!</v>
      </c>
      <c r="AJ141" s="45">
        <v>2264</v>
      </c>
      <c r="AK141" s="47"/>
      <c r="AL141" s="15">
        <v>3529</v>
      </c>
      <c r="AM141" s="89" t="e">
        <f>IF(AND($A141=$V$2,AJ141&gt;AL$4),IF(SUMIF($A$13:$A140,$V$2,AM$13:AM140)&lt;1,1,0),0)</f>
        <v>#REF!</v>
      </c>
      <c r="AN141" s="17">
        <v>8.98</v>
      </c>
      <c r="AO141" s="119" t="e">
        <f>#REF!*100/AN141/AQ$7</f>
        <v>#REF!</v>
      </c>
      <c r="AP141" s="122" t="str">
        <f t="shared" si="16"/>
        <v>c</v>
      </c>
      <c r="AQ141" s="129" t="e">
        <f t="shared" si="19"/>
        <v>#REF!</v>
      </c>
      <c r="AR141" s="132" t="e">
        <f t="shared" si="14"/>
        <v>#REF!</v>
      </c>
      <c r="AS141" s="133" t="e">
        <f>IF(AND($A141=$AE$2,AR141&gt;AR$4),IF(SUMIF($A$13:$A140,$AE$2,AS$13:AS140)&lt;1,1,0),0)</f>
        <v>#REF!</v>
      </c>
    </row>
    <row r="142" spans="1:45" ht="14.1" customHeight="1">
      <c r="B142" s="94"/>
      <c r="C142" s="13" t="s">
        <v>337</v>
      </c>
      <c r="D142" s="25">
        <v>483</v>
      </c>
      <c r="E142" s="15">
        <v>1020</v>
      </c>
      <c r="F142" s="15">
        <v>404</v>
      </c>
      <c r="G142" s="15">
        <v>25.4</v>
      </c>
      <c r="H142" s="15">
        <v>46</v>
      </c>
      <c r="I142" s="16">
        <v>30</v>
      </c>
      <c r="J142" s="32">
        <v>615.1</v>
      </c>
      <c r="K142" s="15">
        <v>928</v>
      </c>
      <c r="L142" s="15">
        <v>868</v>
      </c>
      <c r="M142" s="15" t="s">
        <v>134</v>
      </c>
      <c r="N142" s="15">
        <v>144</v>
      </c>
      <c r="O142" s="16">
        <v>298</v>
      </c>
      <c r="P142" s="19">
        <v>3.55</v>
      </c>
      <c r="Q142" s="19">
        <v>7.36</v>
      </c>
      <c r="R142" s="44" t="s">
        <v>338</v>
      </c>
      <c r="S142" s="25">
        <v>483</v>
      </c>
      <c r="T142" s="138">
        <v>1067480</v>
      </c>
      <c r="U142" s="89" t="e">
        <f>IF(AND($A142=$V$2,T142&gt;T$4),IF(SUMIF($A$13:$A141,$V$2,U$13:U141)&lt;1,1,0),0)</f>
        <v>#REF!</v>
      </c>
      <c r="V142" s="46"/>
      <c r="W142" s="45">
        <v>20931</v>
      </c>
      <c r="X142" s="15">
        <v>23923</v>
      </c>
      <c r="Y142" s="89" t="e">
        <f>IF(AND($A142=$V$2,W142&gt;X$4),IF(SUMIF($A$13:$A141,$V$2,Y$13:Y141)&lt;1,1,0),0)</f>
        <v>#REF!</v>
      </c>
      <c r="Z142" s="19">
        <v>41.66</v>
      </c>
      <c r="AA142" s="19"/>
      <c r="AB142" s="119" t="e">
        <f>#REF!*100/Z142/AQ$7</f>
        <v>#REF!</v>
      </c>
      <c r="AC142" s="122" t="str">
        <f t="shared" si="18"/>
        <v>b</v>
      </c>
      <c r="AD142" s="124" t="e">
        <f t="shared" si="17"/>
        <v>#REF!</v>
      </c>
      <c r="AE142" s="132" t="e">
        <f t="shared" si="13"/>
        <v>#REF!</v>
      </c>
      <c r="AF142" s="133" t="e">
        <f>IF(AND($A142=$AE$2,AE142&gt;AE$4),IF(SUMIF($A$13:$A141,$AE$2,AF$13:AF141)&lt;1,1,0),0)</f>
        <v>#REF!</v>
      </c>
      <c r="AG142" s="16">
        <v>282.7</v>
      </c>
      <c r="AH142" s="45">
        <v>50710</v>
      </c>
      <c r="AI142" s="89" t="e">
        <f>IF(AND($A142=$V$2,AH142&gt;AH$4),IF(SUMIF($A$13:$A141,$V$2,AI$13:AI141)&lt;1,1,0),0)</f>
        <v>#REF!</v>
      </c>
      <c r="AJ142" s="45">
        <v>2510</v>
      </c>
      <c r="AK142" s="47"/>
      <c r="AL142" s="15">
        <v>3919</v>
      </c>
      <c r="AM142" s="89" t="e">
        <f>IF(AND($A142=$V$2,AJ142&gt;AL$4),IF(SUMIF($A$13:$A141,$V$2,AM$13:AM141)&lt;1,1,0),0)</f>
        <v>#REF!</v>
      </c>
      <c r="AN142" s="17">
        <v>9.08</v>
      </c>
      <c r="AO142" s="119" t="e">
        <f>#REF!*100/AN142/AQ$7</f>
        <v>#REF!</v>
      </c>
      <c r="AP142" s="122" t="str">
        <f t="shared" si="16"/>
        <v>c</v>
      </c>
      <c r="AQ142" s="129" t="e">
        <f t="shared" si="19"/>
        <v>#REF!</v>
      </c>
      <c r="AR142" s="132" t="e">
        <f t="shared" si="14"/>
        <v>#REF!</v>
      </c>
      <c r="AS142" s="133" t="e">
        <f>IF(AND($A142=$AE$2,AR142&gt;AR$4),IF(SUMIF($A$13:$A141,$AE$2,AS$13:AS141)&lt;1,1,0),0)</f>
        <v>#REF!</v>
      </c>
    </row>
    <row r="143" spans="1:45" ht="14.1" customHeight="1">
      <c r="B143" s="94"/>
      <c r="C143" s="13" t="s">
        <v>339</v>
      </c>
      <c r="D143" s="25">
        <v>539</v>
      </c>
      <c r="E143" s="15">
        <v>1030</v>
      </c>
      <c r="F143" s="15">
        <v>407</v>
      </c>
      <c r="G143" s="15">
        <v>28.4</v>
      </c>
      <c r="H143" s="15">
        <v>51.1</v>
      </c>
      <c r="I143" s="16">
        <v>30</v>
      </c>
      <c r="J143" s="32">
        <v>687.2</v>
      </c>
      <c r="K143" s="15">
        <v>928</v>
      </c>
      <c r="L143" s="15">
        <v>868</v>
      </c>
      <c r="M143" s="15" t="s">
        <v>134</v>
      </c>
      <c r="N143" s="15">
        <v>146</v>
      </c>
      <c r="O143" s="16">
        <v>302</v>
      </c>
      <c r="P143" s="19">
        <v>3.58</v>
      </c>
      <c r="Q143" s="19">
        <v>6.64</v>
      </c>
      <c r="R143" s="44" t="s">
        <v>340</v>
      </c>
      <c r="S143" s="25">
        <v>539</v>
      </c>
      <c r="T143" s="138">
        <v>1202540</v>
      </c>
      <c r="U143" s="89" t="e">
        <f>IF(AND($A143=$V$2,T143&gt;T$4),IF(SUMIF($A$13:$A142,$V$2,U$13:U142)&lt;1,1,0),0)</f>
        <v>#REF!</v>
      </c>
      <c r="V143" s="46"/>
      <c r="W143" s="45">
        <v>23350</v>
      </c>
      <c r="X143" s="15">
        <v>26824</v>
      </c>
      <c r="Y143" s="89" t="e">
        <f>IF(AND($A143=$V$2,W143&gt;X$4),IF(SUMIF($A$13:$A142,$V$2,Y$13:Y142)&lt;1,1,0),0)</f>
        <v>#REF!</v>
      </c>
      <c r="Z143" s="19">
        <v>41.83</v>
      </c>
      <c r="AA143" s="19"/>
      <c r="AB143" s="119" t="e">
        <f>#REF!*100/Z143/AQ$7</f>
        <v>#REF!</v>
      </c>
      <c r="AC143" s="122" t="str">
        <f t="shared" si="18"/>
        <v>b</v>
      </c>
      <c r="AD143" s="124" t="e">
        <f t="shared" si="17"/>
        <v>#REF!</v>
      </c>
      <c r="AE143" s="132" t="e">
        <f t="shared" ref="AE143:AE152" si="20">AD143*J143*100/1000</f>
        <v>#REF!</v>
      </c>
      <c r="AF143" s="133" t="e">
        <f>IF(AND($A143=$AE$2,AE143&gt;AE$4),IF(SUMIF($A$13:$A142,$AE$2,AF$13:AF142)&lt;1,1,0),0)</f>
        <v>#REF!</v>
      </c>
      <c r="AG143" s="16">
        <v>316.39999999999998</v>
      </c>
      <c r="AH143" s="45">
        <v>57630</v>
      </c>
      <c r="AI143" s="89" t="e">
        <f>IF(AND($A143=$V$2,AH143&gt;AH$4),IF(SUMIF($A$13:$A142,$V$2,AI$13:AI142)&lt;1,1,0),0)</f>
        <v>#REF!</v>
      </c>
      <c r="AJ143" s="45">
        <v>2832</v>
      </c>
      <c r="AK143" s="47"/>
      <c r="AL143" s="15">
        <v>4436</v>
      </c>
      <c r="AM143" s="89" t="e">
        <f>IF(AND($A143=$V$2,AJ143&gt;AL$4),IF(SUMIF($A$13:$A142,$V$2,AM$13:AM142)&lt;1,1,0),0)</f>
        <v>#REF!</v>
      </c>
      <c r="AN143" s="17">
        <v>9.16</v>
      </c>
      <c r="AO143" s="119" t="e">
        <f>#REF!*100/AN143/AQ$7</f>
        <v>#REF!</v>
      </c>
      <c r="AP143" s="122" t="str">
        <f t="shared" si="16"/>
        <v>c</v>
      </c>
      <c r="AQ143" s="129" t="e">
        <f t="shared" si="19"/>
        <v>#REF!</v>
      </c>
      <c r="AR143" s="132" t="e">
        <f t="shared" ref="AR143:AR152" si="21">AQ143*J143*100/1000</f>
        <v>#REF!</v>
      </c>
      <c r="AS143" s="133" t="e">
        <f>IF(AND($A143=$AE$2,AR143&gt;AR$4),IF(SUMIF($A$13:$A142,$AE$2,AS$13:AS142)&lt;1,1,0),0)</f>
        <v>#REF!</v>
      </c>
    </row>
    <row r="144" spans="1:45" ht="14.1" customHeight="1">
      <c r="B144" s="94"/>
      <c r="C144" s="13" t="s">
        <v>341</v>
      </c>
      <c r="D144" s="25">
        <v>554</v>
      </c>
      <c r="E144" s="15">
        <v>1032</v>
      </c>
      <c r="F144" s="15">
        <v>408</v>
      </c>
      <c r="G144" s="15">
        <v>29.5</v>
      </c>
      <c r="H144" s="15">
        <v>52</v>
      </c>
      <c r="I144" s="16">
        <v>30</v>
      </c>
      <c r="J144" s="32">
        <v>705.8</v>
      </c>
      <c r="K144" s="15">
        <v>928</v>
      </c>
      <c r="L144" s="15">
        <v>868</v>
      </c>
      <c r="M144" s="15" t="s">
        <v>134</v>
      </c>
      <c r="N144" s="15">
        <v>150</v>
      </c>
      <c r="O144" s="16">
        <v>296</v>
      </c>
      <c r="P144" s="19">
        <v>3.59</v>
      </c>
      <c r="Q144" s="19">
        <v>6.47</v>
      </c>
      <c r="R144" s="44" t="s">
        <v>342</v>
      </c>
      <c r="S144" s="25">
        <v>554</v>
      </c>
      <c r="T144" s="138">
        <v>1232000</v>
      </c>
      <c r="U144" s="89" t="e">
        <f>IF(AND($A144=$V$2,T144&gt;T$4),IF(SUMIF($A$13:$A143,$V$2,U$13:U143)&lt;1,1,0),0)</f>
        <v>#REF!</v>
      </c>
      <c r="V144" s="46"/>
      <c r="W144" s="45">
        <v>23880</v>
      </c>
      <c r="X144" s="15">
        <v>27500</v>
      </c>
      <c r="Y144" s="89" t="e">
        <f>IF(AND($A144=$V$2,W144&gt;X$4),IF(SUMIF($A$13:$A143,$V$2,Y$13:Y143)&lt;1,1,0),0)</f>
        <v>#REF!</v>
      </c>
      <c r="Z144" s="19">
        <v>41.79</v>
      </c>
      <c r="AA144" s="19"/>
      <c r="AB144" s="119" t="e">
        <f>#REF!*100/Z144/AQ$7</f>
        <v>#REF!</v>
      </c>
      <c r="AC144" s="122" t="str">
        <f t="shared" si="18"/>
        <v>b</v>
      </c>
      <c r="AD144" s="124" t="e">
        <f t="shared" si="17"/>
        <v>#REF!</v>
      </c>
      <c r="AE144" s="132" t="e">
        <f t="shared" si="20"/>
        <v>#REF!</v>
      </c>
      <c r="AF144" s="133" t="e">
        <f>IF(AND($A144=$AE$2,AE144&gt;AE$4),IF(SUMIF($A$13:$A143,$AE$2,AF$13:AF143)&lt;1,1,0),0)</f>
        <v>#REF!</v>
      </c>
      <c r="AG144" s="32">
        <v>328</v>
      </c>
      <c r="AH144" s="45">
        <v>59100</v>
      </c>
      <c r="AI144" s="89" t="e">
        <f>IF(AND($A144=$V$2,AH144&gt;AH$4),IF(SUMIF($A$13:$A143,$V$2,AI$13:AI143)&lt;1,1,0),0)</f>
        <v>#REF!</v>
      </c>
      <c r="AJ144" s="45">
        <v>2897</v>
      </c>
      <c r="AK144" s="47"/>
      <c r="AL144" s="15">
        <v>4547</v>
      </c>
      <c r="AM144" s="89" t="e">
        <f>IF(AND($A144=$V$2,AJ144&gt;AL$4),IF(SUMIF($A$13:$A143,$V$2,AM$13:AM143)&lt;1,1,0),0)</f>
        <v>#REF!</v>
      </c>
      <c r="AN144" s="17">
        <v>9.15</v>
      </c>
      <c r="AO144" s="119" t="e">
        <f>#REF!*100/AN144/AQ$7</f>
        <v>#REF!</v>
      </c>
      <c r="AP144" s="122" t="str">
        <f t="shared" si="16"/>
        <v>c</v>
      </c>
      <c r="AQ144" s="129" t="e">
        <f t="shared" si="19"/>
        <v>#REF!</v>
      </c>
      <c r="AR144" s="132" t="e">
        <f t="shared" si="21"/>
        <v>#REF!</v>
      </c>
      <c r="AS144" s="133" t="e">
        <f>IF(AND($A144=$AE$2,AR144&gt;AR$4),IF(SUMIF($A$13:$A143,$AE$2,AS$13:AS143)&lt;1,1,0),0)</f>
        <v>#REF!</v>
      </c>
    </row>
    <row r="145" spans="1:50" ht="14.1" customHeight="1">
      <c r="B145" s="94"/>
      <c r="C145" s="13" t="s">
        <v>343</v>
      </c>
      <c r="D145" s="25">
        <v>591</v>
      </c>
      <c r="E145" s="15">
        <v>1040</v>
      </c>
      <c r="F145" s="15">
        <v>409</v>
      </c>
      <c r="G145" s="15">
        <v>31</v>
      </c>
      <c r="H145" s="15">
        <v>55.9</v>
      </c>
      <c r="I145" s="16">
        <v>30</v>
      </c>
      <c r="J145" s="32">
        <v>752.7</v>
      </c>
      <c r="K145" s="15">
        <v>928</v>
      </c>
      <c r="L145" s="15">
        <v>868</v>
      </c>
      <c r="M145" s="15" t="s">
        <v>134</v>
      </c>
      <c r="N145" s="15">
        <v>148</v>
      </c>
      <c r="O145" s="16">
        <v>304</v>
      </c>
      <c r="P145" s="19">
        <v>3.6</v>
      </c>
      <c r="Q145" s="19">
        <v>6.1</v>
      </c>
      <c r="R145" s="44" t="s">
        <v>344</v>
      </c>
      <c r="S145" s="25">
        <v>591</v>
      </c>
      <c r="T145" s="138">
        <v>1331040</v>
      </c>
      <c r="U145" s="89" t="e">
        <f>IF(AND($A145=$V$2,T145&gt;T$4),IF(SUMIF($A$13:$A144,$V$2,U$13:U144)&lt;1,1,0),0)</f>
        <v>#REF!</v>
      </c>
      <c r="V145" s="46"/>
      <c r="W145" s="45">
        <v>25597</v>
      </c>
      <c r="X145" s="15">
        <v>29530</v>
      </c>
      <c r="Y145" s="89" t="e">
        <f>IF(AND($A145=$V$2,W145&gt;X$4),IF(SUMIF($A$13:$A144,$V$2,Y$13:Y144)&lt;1,1,0),0)</f>
        <v>#REF!</v>
      </c>
      <c r="Z145" s="19">
        <v>42.05</v>
      </c>
      <c r="AA145" s="19"/>
      <c r="AB145" s="119" t="e">
        <f>#REF!*100/Z145/AQ$7</f>
        <v>#REF!</v>
      </c>
      <c r="AC145" s="122" t="str">
        <f t="shared" si="18"/>
        <v>b</v>
      </c>
      <c r="AD145" s="124" t="e">
        <f t="shared" si="17"/>
        <v>#REF!</v>
      </c>
      <c r="AE145" s="132" t="e">
        <f t="shared" si="20"/>
        <v>#REF!</v>
      </c>
      <c r="AF145" s="133" t="e">
        <f>IF(AND($A145=$AE$2,AE145&gt;AE$4),IF(SUMIF($A$13:$A144,$AE$2,AF$13:AF144)&lt;1,1,0),0)</f>
        <v>#REF!</v>
      </c>
      <c r="AG145" s="16">
        <v>346.3</v>
      </c>
      <c r="AH145" s="45">
        <v>64010</v>
      </c>
      <c r="AI145" s="89" t="e">
        <f>IF(AND($A145=$V$2,AH145&gt;AH$4),IF(SUMIF($A$13:$A144,$V$2,AI$13:AI144)&lt;1,1,0),0)</f>
        <v>#REF!</v>
      </c>
      <c r="AJ145" s="45">
        <v>3130</v>
      </c>
      <c r="AK145" s="47"/>
      <c r="AL145" s="15">
        <v>4916</v>
      </c>
      <c r="AM145" s="89" t="e">
        <f>IF(AND($A145=$V$2,AJ145&gt;AL$4),IF(SUMIF($A$13:$A144,$V$2,AM$13:AM144)&lt;1,1,0),0)</f>
        <v>#REF!</v>
      </c>
      <c r="AN145" s="17">
        <v>9.2200000000000006</v>
      </c>
      <c r="AO145" s="119" t="e">
        <f>#REF!*100/AN145/AQ$7</f>
        <v>#REF!</v>
      </c>
      <c r="AP145" s="122" t="str">
        <f t="shared" si="16"/>
        <v>c</v>
      </c>
      <c r="AQ145" s="129" t="e">
        <f t="shared" si="19"/>
        <v>#REF!</v>
      </c>
      <c r="AR145" s="132" t="e">
        <f t="shared" si="21"/>
        <v>#REF!</v>
      </c>
      <c r="AS145" s="133" t="e">
        <f>IF(AND($A145=$AE$2,AR145&gt;AR$4),IF(SUMIF($A$13:$A144,$AE$2,AS$13:AS144)&lt;1,1,0),0)</f>
        <v>#REF!</v>
      </c>
    </row>
    <row r="146" spans="1:50" ht="14.1" customHeight="1">
      <c r="B146" s="94"/>
      <c r="C146" s="13" t="s">
        <v>345</v>
      </c>
      <c r="D146" s="25">
        <v>642</v>
      </c>
      <c r="E146" s="15">
        <v>1048</v>
      </c>
      <c r="F146" s="15">
        <v>412</v>
      </c>
      <c r="G146" s="15">
        <v>34</v>
      </c>
      <c r="H146" s="15">
        <v>60</v>
      </c>
      <c r="I146" s="16">
        <v>30</v>
      </c>
      <c r="J146" s="32">
        <v>817.6</v>
      </c>
      <c r="K146" s="15">
        <v>928</v>
      </c>
      <c r="L146" s="15">
        <v>868</v>
      </c>
      <c r="M146" s="15" t="s">
        <v>134</v>
      </c>
      <c r="N146" s="15">
        <v>154</v>
      </c>
      <c r="O146" s="16">
        <v>300</v>
      </c>
      <c r="P146" s="19">
        <v>3.62</v>
      </c>
      <c r="Q146" s="19">
        <v>5.65</v>
      </c>
      <c r="R146" s="44" t="s">
        <v>346</v>
      </c>
      <c r="S146" s="25">
        <v>642</v>
      </c>
      <c r="T146" s="138">
        <v>1451000</v>
      </c>
      <c r="U146" s="89" t="e">
        <f>IF(AND($A146=$V$2,T146&gt;T$4),IF(SUMIF($A$13:$A145,$V$2,U$13:U145)&lt;1,1,0),0)</f>
        <v>#REF!</v>
      </c>
      <c r="V146" s="46"/>
      <c r="W146" s="45">
        <v>27680</v>
      </c>
      <c r="X146" s="15">
        <v>32100</v>
      </c>
      <c r="Y146" s="89" t="e">
        <f>IF(AND($A146=$V$2,W146&gt;X$4),IF(SUMIF($A$13:$A145,$V$2,Y$13:Y145)&lt;1,1,0),0)</f>
        <v>#REF!</v>
      </c>
      <c r="Z146" s="19">
        <v>42.12</v>
      </c>
      <c r="AA146" s="19"/>
      <c r="AB146" s="119" t="e">
        <f>#REF!*100/Z146/AQ$7</f>
        <v>#REF!</v>
      </c>
      <c r="AC146" s="122" t="str">
        <f t="shared" si="18"/>
        <v>b</v>
      </c>
      <c r="AD146" s="124" t="e">
        <f t="shared" si="17"/>
        <v>#REF!</v>
      </c>
      <c r="AE146" s="132" t="e">
        <f t="shared" si="20"/>
        <v>#REF!</v>
      </c>
      <c r="AF146" s="133" t="e">
        <f>IF(AND($A146=$AE$2,AE146&gt;AE$4),IF(SUMIF($A$13:$A145,$AE$2,AF$13:AF145)&lt;1,1,0),0)</f>
        <v>#REF!</v>
      </c>
      <c r="AG146" s="16">
        <v>379.6</v>
      </c>
      <c r="AH146" s="45">
        <v>70280</v>
      </c>
      <c r="AI146" s="89" t="e">
        <f>IF(AND($A146=$V$2,AH146&gt;AH$4),IF(SUMIF($A$13:$A145,$V$2,AI$13:AI145)&lt;1,1,0),0)</f>
        <v>#REF!</v>
      </c>
      <c r="AJ146" s="45">
        <v>3412</v>
      </c>
      <c r="AK146" s="47"/>
      <c r="AL146" s="15">
        <v>5379</v>
      </c>
      <c r="AM146" s="89" t="e">
        <f>IF(AND($A146=$V$2,AJ146&gt;AL$4),IF(SUMIF($A$13:$A145,$V$2,AM$13:AM145)&lt;1,1,0),0)</f>
        <v>#REF!</v>
      </c>
      <c r="AN146" s="17">
        <v>9.27</v>
      </c>
      <c r="AO146" s="119" t="e">
        <f>#REF!*100/AN146/AQ$7</f>
        <v>#REF!</v>
      </c>
      <c r="AP146" s="122" t="str">
        <f t="shared" si="16"/>
        <v>c</v>
      </c>
      <c r="AQ146" s="129" t="e">
        <f t="shared" si="19"/>
        <v>#REF!</v>
      </c>
      <c r="AR146" s="132" t="e">
        <f t="shared" si="21"/>
        <v>#REF!</v>
      </c>
      <c r="AS146" s="133" t="e">
        <f>IF(AND($A146=$AE$2,AR146&gt;AR$4),IF(SUMIF($A$13:$A145,$AE$2,AS$13:AS145)&lt;1,1,0),0)</f>
        <v>#REF!</v>
      </c>
    </row>
    <row r="147" spans="1:50" ht="14.1" customHeight="1">
      <c r="B147" s="94"/>
      <c r="C147" s="13" t="s">
        <v>347</v>
      </c>
      <c r="D147" s="25">
        <v>748</v>
      </c>
      <c r="E147" s="15">
        <v>1068</v>
      </c>
      <c r="F147" s="15">
        <v>417</v>
      </c>
      <c r="G147" s="15">
        <v>39</v>
      </c>
      <c r="H147" s="15">
        <v>70</v>
      </c>
      <c r="I147" s="16">
        <v>30</v>
      </c>
      <c r="J147" s="32">
        <v>953.4</v>
      </c>
      <c r="K147" s="15">
        <v>928</v>
      </c>
      <c r="L147" s="15">
        <v>868</v>
      </c>
      <c r="M147" s="15" t="s">
        <v>134</v>
      </c>
      <c r="N147" s="15">
        <v>160</v>
      </c>
      <c r="O147" s="16">
        <v>304</v>
      </c>
      <c r="P147" s="19">
        <v>3.67</v>
      </c>
      <c r="Q147" s="19">
        <v>4.91</v>
      </c>
      <c r="R147" s="44" t="s">
        <v>348</v>
      </c>
      <c r="S147" s="25">
        <v>748</v>
      </c>
      <c r="T147" s="138">
        <v>1732000</v>
      </c>
      <c r="U147" s="89" t="e">
        <f>IF(AND($A147=$V$2,T147&gt;T$4),IF(SUMIF($A$13:$A146,$V$2,U$13:U146)&lt;1,1,0),0)</f>
        <v>#REF!</v>
      </c>
      <c r="V147" s="46"/>
      <c r="W147" s="45">
        <v>32430</v>
      </c>
      <c r="X147" s="15">
        <v>37880</v>
      </c>
      <c r="Y147" s="89" t="e">
        <f>IF(AND($A147=$V$2,W147&gt;X$4),IF(SUMIF($A$13:$A146,$V$2,Y$13:Y146)&lt;1,1,0),0)</f>
        <v>#REF!</v>
      </c>
      <c r="Z147" s="19">
        <v>42.62</v>
      </c>
      <c r="AA147" s="19"/>
      <c r="AB147" s="119" t="e">
        <f>#REF!*100/Z147/AQ$7</f>
        <v>#REF!</v>
      </c>
      <c r="AC147" s="122" t="str">
        <f t="shared" si="18"/>
        <v>b</v>
      </c>
      <c r="AD147" s="124" t="e">
        <f t="shared" si="17"/>
        <v>#REF!</v>
      </c>
      <c r="AE147" s="132" t="e">
        <f t="shared" si="20"/>
        <v>#REF!</v>
      </c>
      <c r="AF147" s="133" t="e">
        <f>IF(AND($A147=$AE$2,AE147&gt;AE$4),IF(SUMIF($A$13:$A146,$AE$2,AF$13:AF146)&lt;1,1,0),0)</f>
        <v>#REF!</v>
      </c>
      <c r="AG147" s="16">
        <v>438.9</v>
      </c>
      <c r="AH147" s="45">
        <v>85111</v>
      </c>
      <c r="AI147" s="89" t="e">
        <f>IF(AND($A147=$V$2,AH147&gt;AH$4),IF(SUMIF($A$13:$A146,$V$2,AI$13:AI146)&lt;1,1,0),0)</f>
        <v>#REF!</v>
      </c>
      <c r="AJ147" s="45">
        <v>4082</v>
      </c>
      <c r="AK147" s="47"/>
      <c r="AL147" s="15">
        <v>6459</v>
      </c>
      <c r="AM147" s="89" t="e">
        <f>IF(AND($A147=$V$2,AJ147&gt;AL$4),IF(SUMIF($A$13:$A146,$V$2,AM$13:AM146)&lt;1,1,0),0)</f>
        <v>#REF!</v>
      </c>
      <c r="AN147" s="17">
        <v>9.4499999999999993</v>
      </c>
      <c r="AO147" s="119" t="e">
        <f>#REF!*100/AN147/AQ$7</f>
        <v>#REF!</v>
      </c>
      <c r="AP147" s="122" t="str">
        <f t="shared" si="16"/>
        <v>c</v>
      </c>
      <c r="AQ147" s="129" t="e">
        <f t="shared" si="19"/>
        <v>#REF!</v>
      </c>
      <c r="AR147" s="132" t="e">
        <f t="shared" si="21"/>
        <v>#REF!</v>
      </c>
      <c r="AS147" s="133" t="e">
        <f>IF(AND($A147=$AE$2,AR147&gt;AR$4),IF(SUMIF($A$13:$A146,$AE$2,AS$13:AS146)&lt;1,1,0),0)</f>
        <v>#REF!</v>
      </c>
    </row>
    <row r="148" spans="1:50" ht="14.1" customHeight="1">
      <c r="A148" s="88"/>
      <c r="B148" s="94"/>
      <c r="C148" s="13" t="s">
        <v>349</v>
      </c>
      <c r="D148" s="25">
        <v>883</v>
      </c>
      <c r="E148" s="15">
        <v>1092</v>
      </c>
      <c r="F148" s="15">
        <v>424</v>
      </c>
      <c r="G148" s="15">
        <v>45.5</v>
      </c>
      <c r="H148" s="15">
        <v>82</v>
      </c>
      <c r="I148" s="16">
        <v>30</v>
      </c>
      <c r="J148" s="32">
        <v>1125.3</v>
      </c>
      <c r="K148" s="15">
        <v>928</v>
      </c>
      <c r="L148" s="15">
        <v>868</v>
      </c>
      <c r="M148" s="15" t="s">
        <v>134</v>
      </c>
      <c r="N148" s="15">
        <v>166</v>
      </c>
      <c r="O148" s="16">
        <v>312</v>
      </c>
      <c r="P148" s="19">
        <v>3.74</v>
      </c>
      <c r="Q148" s="19">
        <v>4.2300000000000004</v>
      </c>
      <c r="R148" s="44" t="s">
        <v>350</v>
      </c>
      <c r="S148" s="25">
        <v>883</v>
      </c>
      <c r="T148" s="138">
        <v>2096000</v>
      </c>
      <c r="U148" s="89" t="e">
        <f>IF(AND($A148=$V$2,T148&gt;T$4),IF(SUMIF($A$13:$A147,$V$2,U$13:U147)&lt;1,1,0),0)</f>
        <v>#REF!</v>
      </c>
      <c r="V148" s="46"/>
      <c r="W148" s="45">
        <v>38390</v>
      </c>
      <c r="X148" s="15">
        <v>45260</v>
      </c>
      <c r="Y148" s="89" t="e">
        <f>IF(AND($A148=$V$2,W148&gt;X$4),IF(SUMIF($A$13:$A147,$V$2,Y$13:Y147)&lt;1,1,0),0)</f>
        <v>#REF!</v>
      </c>
      <c r="Z148" s="19">
        <v>43.16</v>
      </c>
      <c r="AA148" s="19"/>
      <c r="AB148" s="119" t="e">
        <f>#REF!*100/Z148/AQ$7</f>
        <v>#REF!</v>
      </c>
      <c r="AC148" s="122" t="str">
        <f t="shared" si="18"/>
        <v>b</v>
      </c>
      <c r="AD148" s="124" t="e">
        <f t="shared" si="17"/>
        <v>#REF!</v>
      </c>
      <c r="AE148" s="132" t="e">
        <f t="shared" si="20"/>
        <v>#REF!</v>
      </c>
      <c r="AF148" s="133" t="e">
        <f>IF(AND($A148=$AE$2,AE148&gt;AE$4),IF(SUMIF($A$13:$A147,$AE$2,AF$13:AF147)&lt;1,1,0),0)</f>
        <v>#REF!</v>
      </c>
      <c r="AG148" s="16">
        <v>516.5</v>
      </c>
      <c r="AH148" s="45">
        <v>105000</v>
      </c>
      <c r="AI148" s="89" t="e">
        <f>IF(AND($A148=$V$2,AH148&gt;AH$4),IF(SUMIF($A$13:$A147,$V$2,AI$13:AI147)&lt;1,1,0),0)</f>
        <v>#REF!</v>
      </c>
      <c r="AJ148" s="45">
        <v>4952</v>
      </c>
      <c r="AK148" s="47"/>
      <c r="AL148" s="15">
        <v>7874</v>
      </c>
      <c r="AM148" s="89" t="e">
        <f>IF(AND($A148=$V$2,AJ148&gt;AL$4),IF(SUMIF($A$13:$A147,$V$2,AM$13:AM147)&lt;1,1,0),0)</f>
        <v>#REF!</v>
      </c>
      <c r="AN148" s="17">
        <v>9.66</v>
      </c>
      <c r="AO148" s="119" t="e">
        <f>#REF!*100/AN148/AQ$7</f>
        <v>#REF!</v>
      </c>
      <c r="AP148" s="122" t="str">
        <f t="shared" si="16"/>
        <v>c</v>
      </c>
      <c r="AQ148" s="129" t="e">
        <f t="shared" si="19"/>
        <v>#REF!</v>
      </c>
      <c r="AR148" s="132" t="e">
        <f t="shared" si="21"/>
        <v>#REF!</v>
      </c>
      <c r="AS148" s="133" t="e">
        <f>IF(AND($A148=$AE$2,AR148&gt;AR$4),IF(SUMIF($A$13:$A147,$AE$2,AS$13:AS147)&lt;1,1,0),0)</f>
        <v>#REF!</v>
      </c>
    </row>
    <row r="149" spans="1:50" ht="14.1" customHeight="1">
      <c r="A149" s="88" t="str">
        <f>A$9</f>
        <v>A</v>
      </c>
      <c r="B149" s="94">
        <f>B140+1</f>
        <v>101</v>
      </c>
      <c r="C149" s="13" t="s">
        <v>351</v>
      </c>
      <c r="D149" s="25">
        <v>343</v>
      </c>
      <c r="E149" s="15">
        <v>1090</v>
      </c>
      <c r="F149" s="15">
        <v>400</v>
      </c>
      <c r="G149" s="15">
        <v>18</v>
      </c>
      <c r="H149" s="15">
        <v>31</v>
      </c>
      <c r="I149" s="16">
        <v>20</v>
      </c>
      <c r="J149" s="32">
        <v>436.5</v>
      </c>
      <c r="K149" s="15">
        <v>1028</v>
      </c>
      <c r="L149" s="15">
        <v>988</v>
      </c>
      <c r="M149" s="15" t="s">
        <v>134</v>
      </c>
      <c r="N149" s="15">
        <v>116</v>
      </c>
      <c r="O149" s="16">
        <v>294</v>
      </c>
      <c r="P149" s="18">
        <v>3.71</v>
      </c>
      <c r="Q149" s="15">
        <v>10.83</v>
      </c>
      <c r="R149" s="44" t="s">
        <v>352</v>
      </c>
      <c r="S149" s="25">
        <v>343</v>
      </c>
      <c r="T149" s="138">
        <v>867400</v>
      </c>
      <c r="U149" s="89" t="e">
        <f>IF(AND($A149=$V$2,T149&gt;T$4),IF(SUMIF($A$13:$A148,$V$2,U$13:U148)&lt;1,1,0),0)</f>
        <v>#REF!</v>
      </c>
      <c r="V149" s="46"/>
      <c r="W149" s="45">
        <v>15920</v>
      </c>
      <c r="X149" s="15">
        <v>18060</v>
      </c>
      <c r="Y149" s="89" t="e">
        <f>IF(AND($A149=$V$2,W149&gt;X$4),IF(SUMIF($A$13:$A148,$V$2,Y$13:Y148)&lt;1,1,0),0)</f>
        <v>#REF!</v>
      </c>
      <c r="Z149" s="19">
        <v>44.58</v>
      </c>
      <c r="AA149" s="19"/>
      <c r="AB149" s="119" t="e">
        <f>#REF!*100/Z149/AQ$7</f>
        <v>#REF!</v>
      </c>
      <c r="AC149" s="122" t="str">
        <f t="shared" si="18"/>
        <v>b</v>
      </c>
      <c r="AD149" s="124" t="e">
        <f t="shared" si="17"/>
        <v>#REF!</v>
      </c>
      <c r="AE149" s="132" t="e">
        <f t="shared" si="20"/>
        <v>#REF!</v>
      </c>
      <c r="AF149" s="133" t="e">
        <f>IF(AND($A149=$AE$2,AE149&gt;AE$4),IF(SUMIF($A$13:$A148,$AE$2,AF$13:AF148)&lt;1,1,0),0)</f>
        <v>#REF!</v>
      </c>
      <c r="AG149" s="16">
        <v>206.5</v>
      </c>
      <c r="AH149" s="45">
        <v>33120</v>
      </c>
      <c r="AI149" s="89" t="e">
        <f>IF(AND($A149=$V$2,AH149&gt;AH$4),IF(SUMIF($A$13:$A148,$V$2,AI$13:AI148)&lt;1,1,0),0)</f>
        <v>#REF!</v>
      </c>
      <c r="AJ149" s="45">
        <v>1656</v>
      </c>
      <c r="AK149" s="47"/>
      <c r="AL149" s="15">
        <v>2568</v>
      </c>
      <c r="AM149" s="89" t="e">
        <f>IF(AND($A149=$V$2,AJ149&gt;AL$4),IF(SUMIF($A$13:$A148,$V$2,AM$13:AM148)&lt;1,1,0),0)</f>
        <v>#REF!</v>
      </c>
      <c r="AN149" s="17">
        <v>8.7100000000000009</v>
      </c>
      <c r="AO149" s="119" t="e">
        <f>#REF!*100/AN149/AQ$7</f>
        <v>#REF!</v>
      </c>
      <c r="AP149" s="122" t="str">
        <f t="shared" si="16"/>
        <v>c</v>
      </c>
      <c r="AQ149" s="129" t="e">
        <f t="shared" si="19"/>
        <v>#REF!</v>
      </c>
      <c r="AR149" s="132" t="e">
        <f t="shared" si="21"/>
        <v>#REF!</v>
      </c>
      <c r="AS149" s="133" t="e">
        <f>IF(AND($A149=$AE$2,AR149&gt;AR$4),IF(SUMIF($A$13:$A148,$AE$2,AS$13:AS148)&lt;1,1,0),0)</f>
        <v>#REF!</v>
      </c>
    </row>
    <row r="150" spans="1:50" ht="14.1" customHeight="1">
      <c r="A150" s="88" t="str">
        <f>A$10</f>
        <v>B</v>
      </c>
      <c r="B150" s="94">
        <f>B149+1</f>
        <v>102</v>
      </c>
      <c r="C150" s="13" t="s">
        <v>353</v>
      </c>
      <c r="D150" s="25">
        <v>390</v>
      </c>
      <c r="E150" s="15">
        <v>1100</v>
      </c>
      <c r="F150" s="15">
        <v>400</v>
      </c>
      <c r="G150" s="15">
        <v>20</v>
      </c>
      <c r="H150" s="15">
        <v>36</v>
      </c>
      <c r="I150" s="16">
        <v>20</v>
      </c>
      <c r="J150" s="32">
        <v>497</v>
      </c>
      <c r="K150" s="15">
        <v>1028</v>
      </c>
      <c r="L150" s="15">
        <v>988</v>
      </c>
      <c r="M150" s="15" t="s">
        <v>134</v>
      </c>
      <c r="N150" s="15">
        <v>118</v>
      </c>
      <c r="O150" s="16">
        <v>294</v>
      </c>
      <c r="P150" s="18">
        <v>3.726</v>
      </c>
      <c r="Q150" s="15">
        <v>9.5489999999999995</v>
      </c>
      <c r="R150" s="44" t="s">
        <v>354</v>
      </c>
      <c r="S150" s="25">
        <v>390</v>
      </c>
      <c r="T150" s="138">
        <v>1005000</v>
      </c>
      <c r="U150" s="89" t="e">
        <f>IF(AND($A150=$V$2,T150&gt;T$4),IF(SUMIF($A$13:$A149,$V$2,U$13:U149)&lt;1,1,0),0)</f>
        <v>#REF!</v>
      </c>
      <c r="V150" s="46"/>
      <c r="W150" s="45">
        <v>18280</v>
      </c>
      <c r="X150" s="15">
        <v>20780</v>
      </c>
      <c r="Y150" s="89" t="e">
        <f>IF(AND($A150=$V$2,W150&gt;X$4),IF(SUMIF($A$13:$A149,$V$2,Y$13:Y149)&lt;1,1,0),0)</f>
        <v>#REF!</v>
      </c>
      <c r="Z150" s="19">
        <v>44.98</v>
      </c>
      <c r="AA150" s="19"/>
      <c r="AB150" s="119" t="e">
        <f>#REF!*100/Z150/AQ$7</f>
        <v>#REF!</v>
      </c>
      <c r="AC150" s="122" t="str">
        <f t="shared" si="18"/>
        <v>b</v>
      </c>
      <c r="AD150" s="124" t="e">
        <f t="shared" si="17"/>
        <v>#REF!</v>
      </c>
      <c r="AE150" s="132" t="e">
        <f t="shared" si="20"/>
        <v>#REF!</v>
      </c>
      <c r="AF150" s="133" t="e">
        <f>IF(AND($A150=$AE$2,AE150&gt;AE$4),IF(SUMIF($A$13:$A149,$AE$2,AF$13:AF149)&lt;1,1,0),0)</f>
        <v>#REF!</v>
      </c>
      <c r="AG150" s="16">
        <v>230.6</v>
      </c>
      <c r="AH150" s="45">
        <v>38480</v>
      </c>
      <c r="AI150" s="89" t="e">
        <f>IF(AND($A150=$V$2,AH150&gt;AH$4),IF(SUMIF($A$13:$A149,$V$2,AI$13:AI149)&lt;1,1,0),0)</f>
        <v>#REF!</v>
      </c>
      <c r="AJ150" s="45">
        <v>1924</v>
      </c>
      <c r="AK150" s="47"/>
      <c r="AL150" s="15">
        <v>2988</v>
      </c>
      <c r="AM150" s="89" t="e">
        <f>IF(AND($A150=$V$2,AJ150&gt;AL$4),IF(SUMIF($A$13:$A149,$V$2,AM$13:AM149)&lt;1,1,0),0)</f>
        <v>#REF!</v>
      </c>
      <c r="AN150" s="17">
        <v>8.8000000000000007</v>
      </c>
      <c r="AO150" s="119" t="e">
        <f>#REF!*100/AN150/AQ$7</f>
        <v>#REF!</v>
      </c>
      <c r="AP150" s="122" t="str">
        <f t="shared" si="16"/>
        <v>c</v>
      </c>
      <c r="AQ150" s="129" t="e">
        <f t="shared" si="19"/>
        <v>#REF!</v>
      </c>
      <c r="AR150" s="132" t="e">
        <f t="shared" si="21"/>
        <v>#REF!</v>
      </c>
      <c r="AS150" s="133" t="e">
        <f>IF(AND($A150=$AE$2,AR150&gt;AR$4),IF(SUMIF($A$13:$A149,$AE$2,AS$13:AS149)&lt;1,1,0),0)</f>
        <v>#REF!</v>
      </c>
    </row>
    <row r="151" spans="1:50" ht="14.1" customHeight="1">
      <c r="A151" s="88" t="str">
        <f>A$11</f>
        <v>M</v>
      </c>
      <c r="B151" s="94">
        <f>B150+1</f>
        <v>103</v>
      </c>
      <c r="C151" s="13" t="s">
        <v>355</v>
      </c>
      <c r="D151" s="25">
        <v>433</v>
      </c>
      <c r="E151" s="15">
        <v>1108</v>
      </c>
      <c r="F151" s="15">
        <v>402</v>
      </c>
      <c r="G151" s="15">
        <v>22</v>
      </c>
      <c r="H151" s="15">
        <v>40</v>
      </c>
      <c r="I151" s="16">
        <v>20</v>
      </c>
      <c r="J151" s="32">
        <v>551.20000000000005</v>
      </c>
      <c r="K151" s="15">
        <v>1028</v>
      </c>
      <c r="L151" s="15">
        <v>988</v>
      </c>
      <c r="M151" s="15" t="s">
        <v>134</v>
      </c>
      <c r="N151" s="15">
        <v>122</v>
      </c>
      <c r="O151" s="16">
        <v>290</v>
      </c>
      <c r="P151" s="18">
        <v>3.746</v>
      </c>
      <c r="Q151" s="15">
        <v>8.657</v>
      </c>
      <c r="R151" s="44" t="s">
        <v>356</v>
      </c>
      <c r="S151" s="25">
        <v>433</v>
      </c>
      <c r="T151" s="138">
        <v>1126000</v>
      </c>
      <c r="U151" s="89" t="e">
        <f>IF(AND($A151=$V$2,T151&gt;T$4),IF(SUMIF($A$13:$A150,$V$2,U$13:U150)&lt;1,1,0),0)</f>
        <v>#REF!</v>
      </c>
      <c r="V151" s="46"/>
      <c r="W151" s="45">
        <v>20320</v>
      </c>
      <c r="X151" s="15">
        <v>23160</v>
      </c>
      <c r="Y151" s="89" t="e">
        <f>IF(AND($A151=$V$2,W151&gt;X$4),IF(SUMIF($A$13:$A150,$V$2,Y$13:Y150)&lt;1,1,0),0)</f>
        <v>#REF!</v>
      </c>
      <c r="Z151" s="19">
        <v>45.19</v>
      </c>
      <c r="AA151" s="19"/>
      <c r="AB151" s="119" t="e">
        <f>#REF!*100/Z151/AQ$7</f>
        <v>#REF!</v>
      </c>
      <c r="AC151" s="122" t="str">
        <f t="shared" si="18"/>
        <v>b</v>
      </c>
      <c r="AD151" s="124" t="e">
        <f t="shared" si="17"/>
        <v>#REF!</v>
      </c>
      <c r="AE151" s="132" t="e">
        <f t="shared" si="20"/>
        <v>#REF!</v>
      </c>
      <c r="AF151" s="133" t="e">
        <f>IF(AND($A151=$AE$2,AE151&gt;AE$4),IF(SUMIF($A$13:$A150,$AE$2,AF$13:AF150)&lt;1,1,0),0)</f>
        <v>#REF!</v>
      </c>
      <c r="AG151" s="16">
        <v>254.4</v>
      </c>
      <c r="AH151" s="45">
        <v>43410</v>
      </c>
      <c r="AI151" s="89" t="e">
        <f>IF(AND($A151=$V$2,AH151&gt;AH$4),IF(SUMIF($A$13:$A150,$V$2,AI$13:AI150)&lt;1,1,0),0)</f>
        <v>#REF!</v>
      </c>
      <c r="AJ151" s="45">
        <v>2160</v>
      </c>
      <c r="AK151" s="47"/>
      <c r="AL151" s="15">
        <v>3362</v>
      </c>
      <c r="AM151" s="89" t="e">
        <f>IF(AND($A151=$V$2,AJ151&gt;AL$4),IF(SUMIF($A$13:$A150,$V$2,AM$13:AM150)&lt;1,1,0),0)</f>
        <v>#REF!</v>
      </c>
      <c r="AN151" s="17">
        <v>8.8699999999999992</v>
      </c>
      <c r="AO151" s="119" t="e">
        <f>#REF!*100/AN151/AQ$7</f>
        <v>#REF!</v>
      </c>
      <c r="AP151" s="122" t="str">
        <f t="shared" si="16"/>
        <v>c</v>
      </c>
      <c r="AQ151" s="129" t="e">
        <f t="shared" si="19"/>
        <v>#REF!</v>
      </c>
      <c r="AR151" s="132" t="e">
        <f t="shared" si="21"/>
        <v>#REF!</v>
      </c>
      <c r="AS151" s="133" t="e">
        <f>IF(AND($A151=$AE$2,AR151&gt;AR$4),IF(SUMIF($A$13:$A150,$AE$2,AS$13:AS150)&lt;1,1,0),0)</f>
        <v>#REF!</v>
      </c>
    </row>
    <row r="152" spans="1:50" ht="14.1" customHeight="1">
      <c r="B152" s="94"/>
      <c r="C152" s="13" t="s">
        <v>357</v>
      </c>
      <c r="D152" s="25">
        <v>499</v>
      </c>
      <c r="E152" s="15">
        <v>1118</v>
      </c>
      <c r="F152" s="15">
        <v>405</v>
      </c>
      <c r="G152" s="15">
        <v>26</v>
      </c>
      <c r="H152" s="15">
        <v>45</v>
      </c>
      <c r="I152" s="16">
        <v>20</v>
      </c>
      <c r="J152" s="32">
        <v>635.20000000000005</v>
      </c>
      <c r="K152" s="15">
        <v>1028</v>
      </c>
      <c r="L152" s="15">
        <v>988</v>
      </c>
      <c r="M152" s="15" t="s">
        <v>134</v>
      </c>
      <c r="N152" s="15">
        <v>126</v>
      </c>
      <c r="O152" s="16">
        <v>294</v>
      </c>
      <c r="P152" s="18">
        <v>3.77</v>
      </c>
      <c r="Q152" s="18">
        <v>7.56</v>
      </c>
      <c r="R152" s="44" t="s">
        <v>358</v>
      </c>
      <c r="S152" s="25">
        <v>499</v>
      </c>
      <c r="T152" s="138">
        <v>1294000</v>
      </c>
      <c r="U152" s="89" t="e">
        <f>IF(AND($A152=$V$2,T152&gt;T$4),IF(SUMIF($A$13:$A151,$V$2,U$13:U151)&lt;1,1,0),0)</f>
        <v>#REF!</v>
      </c>
      <c r="V152" s="46"/>
      <c r="W152" s="45">
        <v>23150</v>
      </c>
      <c r="X152" s="15">
        <v>26600</v>
      </c>
      <c r="Y152" s="89" t="e">
        <f>IF(AND($A152=$V$2,W152&gt;X$4),IF(SUMIF($A$13:$A151,$V$2,Y$13:Y151)&lt;1,1,0),0)</f>
        <v>#REF!</v>
      </c>
      <c r="Z152" s="19">
        <v>45.14</v>
      </c>
      <c r="AA152" s="19"/>
      <c r="AB152" s="119" t="e">
        <f>#REF!*100/Z152/AQ$7</f>
        <v>#REF!</v>
      </c>
      <c r="AC152" s="122" t="str">
        <f t="shared" si="18"/>
        <v>b</v>
      </c>
      <c r="AD152" s="124" t="e">
        <f t="shared" si="17"/>
        <v>#REF!</v>
      </c>
      <c r="AE152" s="132" t="e">
        <f t="shared" si="20"/>
        <v>#REF!</v>
      </c>
      <c r="AF152" s="133" t="e">
        <f>IF(AND($A152=$AE$2,AE152&gt;AE$4),IF(SUMIF($A$13:$A151,$AE$2,AF$13:AF151)&lt;1,1,0),0)</f>
        <v>#REF!</v>
      </c>
      <c r="AG152" s="16">
        <v>300.39999999999998</v>
      </c>
      <c r="AH152" s="45">
        <v>49980</v>
      </c>
      <c r="AI152" s="89" t="e">
        <f>IF(AND($A152=$V$2,AH152&gt;AH$4),IF(SUMIF($A$13:$A151,$V$2,AI$13:AI151)&lt;1,1,0),0)</f>
        <v>#REF!</v>
      </c>
      <c r="AJ152" s="45">
        <v>2468</v>
      </c>
      <c r="AK152" s="47"/>
      <c r="AL152" s="15">
        <v>3870</v>
      </c>
      <c r="AM152" s="89" t="e">
        <f>IF(AND($A152=$V$2,AJ152&gt;AL$4),IF(SUMIF($A$13:$A151,$V$2,AM$13:AM151)&lt;1,1,0),0)</f>
        <v>#REF!</v>
      </c>
      <c r="AN152" s="17">
        <v>8.8699999999999992</v>
      </c>
      <c r="AO152" s="119" t="e">
        <f>#REF!*100/AN152/AQ$7</f>
        <v>#REF!</v>
      </c>
      <c r="AP152" s="122" t="str">
        <f t="shared" ref="AP152" si="22">IF(E152/F152&lt;1.2,IF(H152&lt;40,"b","c"),IF(H152&lt;100,"c","d"))</f>
        <v>c</v>
      </c>
      <c r="AQ152" s="129" t="e">
        <f t="shared" si="19"/>
        <v>#REF!</v>
      </c>
      <c r="AR152" s="132" t="e">
        <f t="shared" si="21"/>
        <v>#REF!</v>
      </c>
      <c r="AS152" s="133" t="e">
        <f>IF(AND($A152=$AE$2,AR152&gt;AR$4),IF(SUMIF($A$13:$A151,$AE$2,AS$13:AS151)&lt;1,1,0),0)</f>
        <v>#REF!</v>
      </c>
    </row>
    <row r="160" spans="1:50" ht="14.1" customHeight="1">
      <c r="AU160" s="52"/>
      <c r="AV160" s="52"/>
      <c r="AW160" s="52"/>
      <c r="AX160" s="52"/>
    </row>
    <row r="161" spans="47:50" ht="14.1" customHeight="1">
      <c r="AU161" s="52"/>
      <c r="AV161" s="52"/>
      <c r="AW161" s="52"/>
      <c r="AX161" s="52"/>
    </row>
  </sheetData>
  <sheetProtection selectLockedCells="1"/>
  <mergeCells count="10">
    <mergeCell ref="C1:W1"/>
    <mergeCell ref="T9:AG9"/>
    <mergeCell ref="AH9:AN9"/>
    <mergeCell ref="C8:D9"/>
    <mergeCell ref="E8:I9"/>
    <mergeCell ref="J8:J9"/>
    <mergeCell ref="K8:O9"/>
    <mergeCell ref="P8:Q9"/>
    <mergeCell ref="R8:S9"/>
    <mergeCell ref="T8:AR8"/>
  </mergeCells>
  <conditionalFormatting sqref="U14:U152 AI14:AI152 AM14:AM152 Y14:Y152 AS14:AS152 AF14:AF152">
    <cfRule type="cellIs" dxfId="3" priority="11" operator="equal">
      <formula>1</formula>
    </cfRule>
  </conditionalFormatting>
  <conditionalFormatting sqref="AP14:AP152">
    <cfRule type="cellIs" dxfId="2" priority="5" operator="equal">
      <formula>"c"</formula>
    </cfRule>
  </conditionalFormatting>
  <conditionalFormatting sqref="AC14:AC152">
    <cfRule type="cellIs" dxfId="1" priority="1" operator="equal">
      <formula>"a"</formula>
    </cfRule>
    <cfRule type="cellIs" dxfId="0" priority="3" operator="equal">
      <formula>"c"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4"/>
  <sheetViews>
    <sheetView topLeftCell="A82" workbookViewId="0">
      <selection activeCell="L26" sqref="L26"/>
    </sheetView>
  </sheetViews>
  <sheetFormatPr baseColWidth="10" defaultRowHeight="14.1" customHeight="1"/>
  <cols>
    <col min="1" max="1" width="12.42578125" style="57" bestFit="1" customWidth="1"/>
    <col min="2" max="2" width="4" style="54" bestFit="1" customWidth="1"/>
    <col min="3" max="3" width="4.7109375" style="55" bestFit="1" customWidth="1"/>
    <col min="4" max="4" width="15.5703125" style="55" bestFit="1" customWidth="1"/>
    <col min="5" max="5" width="6.5703125" style="55" bestFit="1" customWidth="1"/>
    <col min="6" max="6" width="4.85546875" style="55" bestFit="1" customWidth="1"/>
    <col min="7" max="7" width="4" style="55" bestFit="1" customWidth="1"/>
    <col min="8" max="8" width="10.85546875" style="55" bestFit="1" customWidth="1"/>
    <col min="9" max="9" width="4.28515625" style="55" customWidth="1"/>
    <col min="10" max="16" width="11.42578125" style="55" customWidth="1"/>
    <col min="17" max="17" width="11.42578125" style="56" customWidth="1"/>
    <col min="18" max="18" width="11.42578125" style="54" customWidth="1"/>
    <col min="19" max="27" width="11.42578125" style="55" customWidth="1"/>
    <col min="28" max="28" width="11.42578125" style="56" customWidth="1"/>
    <col min="29" max="256" width="11.42578125" style="55"/>
    <col min="257" max="257" width="12.42578125" style="55" bestFit="1" customWidth="1"/>
    <col min="258" max="258" width="4" style="55" bestFit="1" customWidth="1"/>
    <col min="259" max="259" width="4.7109375" style="55" bestFit="1" customWidth="1"/>
    <col min="260" max="260" width="15.5703125" style="55" bestFit="1" customWidth="1"/>
    <col min="261" max="261" width="6.5703125" style="55" bestFit="1" customWidth="1"/>
    <col min="262" max="262" width="4.85546875" style="55" bestFit="1" customWidth="1"/>
    <col min="263" max="263" width="4" style="55" bestFit="1" customWidth="1"/>
    <col min="264" max="264" width="10.85546875" style="55" bestFit="1" customWidth="1"/>
    <col min="265" max="265" width="4.28515625" style="55" customWidth="1"/>
    <col min="266" max="284" width="11.42578125" style="55" customWidth="1"/>
    <col min="285" max="512" width="11.42578125" style="55"/>
    <col min="513" max="513" width="12.42578125" style="55" bestFit="1" customWidth="1"/>
    <col min="514" max="514" width="4" style="55" bestFit="1" customWidth="1"/>
    <col min="515" max="515" width="4.7109375" style="55" bestFit="1" customWidth="1"/>
    <col min="516" max="516" width="15.5703125" style="55" bestFit="1" customWidth="1"/>
    <col min="517" max="517" width="6.5703125" style="55" bestFit="1" customWidth="1"/>
    <col min="518" max="518" width="4.85546875" style="55" bestFit="1" customWidth="1"/>
    <col min="519" max="519" width="4" style="55" bestFit="1" customWidth="1"/>
    <col min="520" max="520" width="10.85546875" style="55" bestFit="1" customWidth="1"/>
    <col min="521" max="521" width="4.28515625" style="55" customWidth="1"/>
    <col min="522" max="540" width="11.42578125" style="55" customWidth="1"/>
    <col min="541" max="768" width="11.42578125" style="55"/>
    <col min="769" max="769" width="12.42578125" style="55" bestFit="1" customWidth="1"/>
    <col min="770" max="770" width="4" style="55" bestFit="1" customWidth="1"/>
    <col min="771" max="771" width="4.7109375" style="55" bestFit="1" customWidth="1"/>
    <col min="772" max="772" width="15.5703125" style="55" bestFit="1" customWidth="1"/>
    <col min="773" max="773" width="6.5703125" style="55" bestFit="1" customWidth="1"/>
    <col min="774" max="774" width="4.85546875" style="55" bestFit="1" customWidth="1"/>
    <col min="775" max="775" width="4" style="55" bestFit="1" customWidth="1"/>
    <col min="776" max="776" width="10.85546875" style="55" bestFit="1" customWidth="1"/>
    <col min="777" max="777" width="4.28515625" style="55" customWidth="1"/>
    <col min="778" max="796" width="11.42578125" style="55" customWidth="1"/>
    <col min="797" max="1024" width="11.42578125" style="55"/>
    <col min="1025" max="1025" width="12.42578125" style="55" bestFit="1" customWidth="1"/>
    <col min="1026" max="1026" width="4" style="55" bestFit="1" customWidth="1"/>
    <col min="1027" max="1027" width="4.7109375" style="55" bestFit="1" customWidth="1"/>
    <col min="1028" max="1028" width="15.5703125" style="55" bestFit="1" customWidth="1"/>
    <col min="1029" max="1029" width="6.5703125" style="55" bestFit="1" customWidth="1"/>
    <col min="1030" max="1030" width="4.85546875" style="55" bestFit="1" customWidth="1"/>
    <col min="1031" max="1031" width="4" style="55" bestFit="1" customWidth="1"/>
    <col min="1032" max="1032" width="10.85546875" style="55" bestFit="1" customWidth="1"/>
    <col min="1033" max="1033" width="4.28515625" style="55" customWidth="1"/>
    <col min="1034" max="1052" width="11.42578125" style="55" customWidth="1"/>
    <col min="1053" max="1280" width="11.42578125" style="55"/>
    <col min="1281" max="1281" width="12.42578125" style="55" bestFit="1" customWidth="1"/>
    <col min="1282" max="1282" width="4" style="55" bestFit="1" customWidth="1"/>
    <col min="1283" max="1283" width="4.7109375" style="55" bestFit="1" customWidth="1"/>
    <col min="1284" max="1284" width="15.5703125" style="55" bestFit="1" customWidth="1"/>
    <col min="1285" max="1285" width="6.5703125" style="55" bestFit="1" customWidth="1"/>
    <col min="1286" max="1286" width="4.85546875" style="55" bestFit="1" customWidth="1"/>
    <col min="1287" max="1287" width="4" style="55" bestFit="1" customWidth="1"/>
    <col min="1288" max="1288" width="10.85546875" style="55" bestFit="1" customWidth="1"/>
    <col min="1289" max="1289" width="4.28515625" style="55" customWidth="1"/>
    <col min="1290" max="1308" width="11.42578125" style="55" customWidth="1"/>
    <col min="1309" max="1536" width="11.42578125" style="55"/>
    <col min="1537" max="1537" width="12.42578125" style="55" bestFit="1" customWidth="1"/>
    <col min="1538" max="1538" width="4" style="55" bestFit="1" customWidth="1"/>
    <col min="1539" max="1539" width="4.7109375" style="55" bestFit="1" customWidth="1"/>
    <col min="1540" max="1540" width="15.5703125" style="55" bestFit="1" customWidth="1"/>
    <col min="1541" max="1541" width="6.5703125" style="55" bestFit="1" customWidth="1"/>
    <col min="1542" max="1542" width="4.85546875" style="55" bestFit="1" customWidth="1"/>
    <col min="1543" max="1543" width="4" style="55" bestFit="1" customWidth="1"/>
    <col min="1544" max="1544" width="10.85546875" style="55" bestFit="1" customWidth="1"/>
    <col min="1545" max="1545" width="4.28515625" style="55" customWidth="1"/>
    <col min="1546" max="1564" width="11.42578125" style="55" customWidth="1"/>
    <col min="1565" max="1792" width="11.42578125" style="55"/>
    <col min="1793" max="1793" width="12.42578125" style="55" bestFit="1" customWidth="1"/>
    <col min="1794" max="1794" width="4" style="55" bestFit="1" customWidth="1"/>
    <col min="1795" max="1795" width="4.7109375" style="55" bestFit="1" customWidth="1"/>
    <col min="1796" max="1796" width="15.5703125" style="55" bestFit="1" customWidth="1"/>
    <col min="1797" max="1797" width="6.5703125" style="55" bestFit="1" customWidth="1"/>
    <col min="1798" max="1798" width="4.85546875" style="55" bestFit="1" customWidth="1"/>
    <col min="1799" max="1799" width="4" style="55" bestFit="1" customWidth="1"/>
    <col min="1800" max="1800" width="10.85546875" style="55" bestFit="1" customWidth="1"/>
    <col min="1801" max="1801" width="4.28515625" style="55" customWidth="1"/>
    <col min="1802" max="1820" width="11.42578125" style="55" customWidth="1"/>
    <col min="1821" max="2048" width="11.42578125" style="55"/>
    <col min="2049" max="2049" width="12.42578125" style="55" bestFit="1" customWidth="1"/>
    <col min="2050" max="2050" width="4" style="55" bestFit="1" customWidth="1"/>
    <col min="2051" max="2051" width="4.7109375" style="55" bestFit="1" customWidth="1"/>
    <col min="2052" max="2052" width="15.5703125" style="55" bestFit="1" customWidth="1"/>
    <col min="2053" max="2053" width="6.5703125" style="55" bestFit="1" customWidth="1"/>
    <col min="2054" max="2054" width="4.85546875" style="55" bestFit="1" customWidth="1"/>
    <col min="2055" max="2055" width="4" style="55" bestFit="1" customWidth="1"/>
    <col min="2056" max="2056" width="10.85546875" style="55" bestFit="1" customWidth="1"/>
    <col min="2057" max="2057" width="4.28515625" style="55" customWidth="1"/>
    <col min="2058" max="2076" width="11.42578125" style="55" customWidth="1"/>
    <col min="2077" max="2304" width="11.42578125" style="55"/>
    <col min="2305" max="2305" width="12.42578125" style="55" bestFit="1" customWidth="1"/>
    <col min="2306" max="2306" width="4" style="55" bestFit="1" customWidth="1"/>
    <col min="2307" max="2307" width="4.7109375" style="55" bestFit="1" customWidth="1"/>
    <col min="2308" max="2308" width="15.5703125" style="55" bestFit="1" customWidth="1"/>
    <col min="2309" max="2309" width="6.5703125" style="55" bestFit="1" customWidth="1"/>
    <col min="2310" max="2310" width="4.85546875" style="55" bestFit="1" customWidth="1"/>
    <col min="2311" max="2311" width="4" style="55" bestFit="1" customWidth="1"/>
    <col min="2312" max="2312" width="10.85546875" style="55" bestFit="1" customWidth="1"/>
    <col min="2313" max="2313" width="4.28515625" style="55" customWidth="1"/>
    <col min="2314" max="2332" width="11.42578125" style="55" customWidth="1"/>
    <col min="2333" max="2560" width="11.42578125" style="55"/>
    <col min="2561" max="2561" width="12.42578125" style="55" bestFit="1" customWidth="1"/>
    <col min="2562" max="2562" width="4" style="55" bestFit="1" customWidth="1"/>
    <col min="2563" max="2563" width="4.7109375" style="55" bestFit="1" customWidth="1"/>
    <col min="2564" max="2564" width="15.5703125" style="55" bestFit="1" customWidth="1"/>
    <col min="2565" max="2565" width="6.5703125" style="55" bestFit="1" customWidth="1"/>
    <col min="2566" max="2566" width="4.85546875" style="55" bestFit="1" customWidth="1"/>
    <col min="2567" max="2567" width="4" style="55" bestFit="1" customWidth="1"/>
    <col min="2568" max="2568" width="10.85546875" style="55" bestFit="1" customWidth="1"/>
    <col min="2569" max="2569" width="4.28515625" style="55" customWidth="1"/>
    <col min="2570" max="2588" width="11.42578125" style="55" customWidth="1"/>
    <col min="2589" max="2816" width="11.42578125" style="55"/>
    <col min="2817" max="2817" width="12.42578125" style="55" bestFit="1" customWidth="1"/>
    <col min="2818" max="2818" width="4" style="55" bestFit="1" customWidth="1"/>
    <col min="2819" max="2819" width="4.7109375" style="55" bestFit="1" customWidth="1"/>
    <col min="2820" max="2820" width="15.5703125" style="55" bestFit="1" customWidth="1"/>
    <col min="2821" max="2821" width="6.5703125" style="55" bestFit="1" customWidth="1"/>
    <col min="2822" max="2822" width="4.85546875" style="55" bestFit="1" customWidth="1"/>
    <col min="2823" max="2823" width="4" style="55" bestFit="1" customWidth="1"/>
    <col min="2824" max="2824" width="10.85546875" style="55" bestFit="1" customWidth="1"/>
    <col min="2825" max="2825" width="4.28515625" style="55" customWidth="1"/>
    <col min="2826" max="2844" width="11.42578125" style="55" customWidth="1"/>
    <col min="2845" max="3072" width="11.42578125" style="55"/>
    <col min="3073" max="3073" width="12.42578125" style="55" bestFit="1" customWidth="1"/>
    <col min="3074" max="3074" width="4" style="55" bestFit="1" customWidth="1"/>
    <col min="3075" max="3075" width="4.7109375" style="55" bestFit="1" customWidth="1"/>
    <col min="3076" max="3076" width="15.5703125" style="55" bestFit="1" customWidth="1"/>
    <col min="3077" max="3077" width="6.5703125" style="55" bestFit="1" customWidth="1"/>
    <col min="3078" max="3078" width="4.85546875" style="55" bestFit="1" customWidth="1"/>
    <col min="3079" max="3079" width="4" style="55" bestFit="1" customWidth="1"/>
    <col min="3080" max="3080" width="10.85546875" style="55" bestFit="1" customWidth="1"/>
    <col min="3081" max="3081" width="4.28515625" style="55" customWidth="1"/>
    <col min="3082" max="3100" width="11.42578125" style="55" customWidth="1"/>
    <col min="3101" max="3328" width="11.42578125" style="55"/>
    <col min="3329" max="3329" width="12.42578125" style="55" bestFit="1" customWidth="1"/>
    <col min="3330" max="3330" width="4" style="55" bestFit="1" customWidth="1"/>
    <col min="3331" max="3331" width="4.7109375" style="55" bestFit="1" customWidth="1"/>
    <col min="3332" max="3332" width="15.5703125" style="55" bestFit="1" customWidth="1"/>
    <col min="3333" max="3333" width="6.5703125" style="55" bestFit="1" customWidth="1"/>
    <col min="3334" max="3334" width="4.85546875" style="55" bestFit="1" customWidth="1"/>
    <col min="3335" max="3335" width="4" style="55" bestFit="1" customWidth="1"/>
    <col min="3336" max="3336" width="10.85546875" style="55" bestFit="1" customWidth="1"/>
    <col min="3337" max="3337" width="4.28515625" style="55" customWidth="1"/>
    <col min="3338" max="3356" width="11.42578125" style="55" customWidth="1"/>
    <col min="3357" max="3584" width="11.42578125" style="55"/>
    <col min="3585" max="3585" width="12.42578125" style="55" bestFit="1" customWidth="1"/>
    <col min="3586" max="3586" width="4" style="55" bestFit="1" customWidth="1"/>
    <col min="3587" max="3587" width="4.7109375" style="55" bestFit="1" customWidth="1"/>
    <col min="3588" max="3588" width="15.5703125" style="55" bestFit="1" customWidth="1"/>
    <col min="3589" max="3589" width="6.5703125" style="55" bestFit="1" customWidth="1"/>
    <col min="3590" max="3590" width="4.85546875" style="55" bestFit="1" customWidth="1"/>
    <col min="3591" max="3591" width="4" style="55" bestFit="1" customWidth="1"/>
    <col min="3592" max="3592" width="10.85546875" style="55" bestFit="1" customWidth="1"/>
    <col min="3593" max="3593" width="4.28515625" style="55" customWidth="1"/>
    <col min="3594" max="3612" width="11.42578125" style="55" customWidth="1"/>
    <col min="3613" max="3840" width="11.42578125" style="55"/>
    <col min="3841" max="3841" width="12.42578125" style="55" bestFit="1" customWidth="1"/>
    <col min="3842" max="3842" width="4" style="55" bestFit="1" customWidth="1"/>
    <col min="3843" max="3843" width="4.7109375" style="55" bestFit="1" customWidth="1"/>
    <col min="3844" max="3844" width="15.5703125" style="55" bestFit="1" customWidth="1"/>
    <col min="3845" max="3845" width="6.5703125" style="55" bestFit="1" customWidth="1"/>
    <col min="3846" max="3846" width="4.85546875" style="55" bestFit="1" customWidth="1"/>
    <col min="3847" max="3847" width="4" style="55" bestFit="1" customWidth="1"/>
    <col min="3848" max="3848" width="10.85546875" style="55" bestFit="1" customWidth="1"/>
    <col min="3849" max="3849" width="4.28515625" style="55" customWidth="1"/>
    <col min="3850" max="3868" width="11.42578125" style="55" customWidth="1"/>
    <col min="3869" max="4096" width="11.42578125" style="55"/>
    <col min="4097" max="4097" width="12.42578125" style="55" bestFit="1" customWidth="1"/>
    <col min="4098" max="4098" width="4" style="55" bestFit="1" customWidth="1"/>
    <col min="4099" max="4099" width="4.7109375" style="55" bestFit="1" customWidth="1"/>
    <col min="4100" max="4100" width="15.5703125" style="55" bestFit="1" customWidth="1"/>
    <col min="4101" max="4101" width="6.5703125" style="55" bestFit="1" customWidth="1"/>
    <col min="4102" max="4102" width="4.85546875" style="55" bestFit="1" customWidth="1"/>
    <col min="4103" max="4103" width="4" style="55" bestFit="1" customWidth="1"/>
    <col min="4104" max="4104" width="10.85546875" style="55" bestFit="1" customWidth="1"/>
    <col min="4105" max="4105" width="4.28515625" style="55" customWidth="1"/>
    <col min="4106" max="4124" width="11.42578125" style="55" customWidth="1"/>
    <col min="4125" max="4352" width="11.42578125" style="55"/>
    <col min="4353" max="4353" width="12.42578125" style="55" bestFit="1" customWidth="1"/>
    <col min="4354" max="4354" width="4" style="55" bestFit="1" customWidth="1"/>
    <col min="4355" max="4355" width="4.7109375" style="55" bestFit="1" customWidth="1"/>
    <col min="4356" max="4356" width="15.5703125" style="55" bestFit="1" customWidth="1"/>
    <col min="4357" max="4357" width="6.5703125" style="55" bestFit="1" customWidth="1"/>
    <col min="4358" max="4358" width="4.85546875" style="55" bestFit="1" customWidth="1"/>
    <col min="4359" max="4359" width="4" style="55" bestFit="1" customWidth="1"/>
    <col min="4360" max="4360" width="10.85546875" style="55" bestFit="1" customWidth="1"/>
    <col min="4361" max="4361" width="4.28515625" style="55" customWidth="1"/>
    <col min="4362" max="4380" width="11.42578125" style="55" customWidth="1"/>
    <col min="4381" max="4608" width="11.42578125" style="55"/>
    <col min="4609" max="4609" width="12.42578125" style="55" bestFit="1" customWidth="1"/>
    <col min="4610" max="4610" width="4" style="55" bestFit="1" customWidth="1"/>
    <col min="4611" max="4611" width="4.7109375" style="55" bestFit="1" customWidth="1"/>
    <col min="4612" max="4612" width="15.5703125" style="55" bestFit="1" customWidth="1"/>
    <col min="4613" max="4613" width="6.5703125" style="55" bestFit="1" customWidth="1"/>
    <col min="4614" max="4614" width="4.85546875" style="55" bestFit="1" customWidth="1"/>
    <col min="4615" max="4615" width="4" style="55" bestFit="1" customWidth="1"/>
    <col min="4616" max="4616" width="10.85546875" style="55" bestFit="1" customWidth="1"/>
    <col min="4617" max="4617" width="4.28515625" style="55" customWidth="1"/>
    <col min="4618" max="4636" width="11.42578125" style="55" customWidth="1"/>
    <col min="4637" max="4864" width="11.42578125" style="55"/>
    <col min="4865" max="4865" width="12.42578125" style="55" bestFit="1" customWidth="1"/>
    <col min="4866" max="4866" width="4" style="55" bestFit="1" customWidth="1"/>
    <col min="4867" max="4867" width="4.7109375" style="55" bestFit="1" customWidth="1"/>
    <col min="4868" max="4868" width="15.5703125" style="55" bestFit="1" customWidth="1"/>
    <col min="4869" max="4869" width="6.5703125" style="55" bestFit="1" customWidth="1"/>
    <col min="4870" max="4870" width="4.85546875" style="55" bestFit="1" customWidth="1"/>
    <col min="4871" max="4871" width="4" style="55" bestFit="1" customWidth="1"/>
    <col min="4872" max="4872" width="10.85546875" style="55" bestFit="1" customWidth="1"/>
    <col min="4873" max="4873" width="4.28515625" style="55" customWidth="1"/>
    <col min="4874" max="4892" width="11.42578125" style="55" customWidth="1"/>
    <col min="4893" max="5120" width="11.42578125" style="55"/>
    <col min="5121" max="5121" width="12.42578125" style="55" bestFit="1" customWidth="1"/>
    <col min="5122" max="5122" width="4" style="55" bestFit="1" customWidth="1"/>
    <col min="5123" max="5123" width="4.7109375" style="55" bestFit="1" customWidth="1"/>
    <col min="5124" max="5124" width="15.5703125" style="55" bestFit="1" customWidth="1"/>
    <col min="5125" max="5125" width="6.5703125" style="55" bestFit="1" customWidth="1"/>
    <col min="5126" max="5126" width="4.85546875" style="55" bestFit="1" customWidth="1"/>
    <col min="5127" max="5127" width="4" style="55" bestFit="1" customWidth="1"/>
    <col min="5128" max="5128" width="10.85546875" style="55" bestFit="1" customWidth="1"/>
    <col min="5129" max="5129" width="4.28515625" style="55" customWidth="1"/>
    <col min="5130" max="5148" width="11.42578125" style="55" customWidth="1"/>
    <col min="5149" max="5376" width="11.42578125" style="55"/>
    <col min="5377" max="5377" width="12.42578125" style="55" bestFit="1" customWidth="1"/>
    <col min="5378" max="5378" width="4" style="55" bestFit="1" customWidth="1"/>
    <col min="5379" max="5379" width="4.7109375" style="55" bestFit="1" customWidth="1"/>
    <col min="5380" max="5380" width="15.5703125" style="55" bestFit="1" customWidth="1"/>
    <col min="5381" max="5381" width="6.5703125" style="55" bestFit="1" customWidth="1"/>
    <col min="5382" max="5382" width="4.85546875" style="55" bestFit="1" customWidth="1"/>
    <col min="5383" max="5383" width="4" style="55" bestFit="1" customWidth="1"/>
    <col min="5384" max="5384" width="10.85546875" style="55" bestFit="1" customWidth="1"/>
    <col min="5385" max="5385" width="4.28515625" style="55" customWidth="1"/>
    <col min="5386" max="5404" width="11.42578125" style="55" customWidth="1"/>
    <col min="5405" max="5632" width="11.42578125" style="55"/>
    <col min="5633" max="5633" width="12.42578125" style="55" bestFit="1" customWidth="1"/>
    <col min="5634" max="5634" width="4" style="55" bestFit="1" customWidth="1"/>
    <col min="5635" max="5635" width="4.7109375" style="55" bestFit="1" customWidth="1"/>
    <col min="5636" max="5636" width="15.5703125" style="55" bestFit="1" customWidth="1"/>
    <col min="5637" max="5637" width="6.5703125" style="55" bestFit="1" customWidth="1"/>
    <col min="5638" max="5638" width="4.85546875" style="55" bestFit="1" customWidth="1"/>
    <col min="5639" max="5639" width="4" style="55" bestFit="1" customWidth="1"/>
    <col min="5640" max="5640" width="10.85546875" style="55" bestFit="1" customWidth="1"/>
    <col min="5641" max="5641" width="4.28515625" style="55" customWidth="1"/>
    <col min="5642" max="5660" width="11.42578125" style="55" customWidth="1"/>
    <col min="5661" max="5888" width="11.42578125" style="55"/>
    <col min="5889" max="5889" width="12.42578125" style="55" bestFit="1" customWidth="1"/>
    <col min="5890" max="5890" width="4" style="55" bestFit="1" customWidth="1"/>
    <col min="5891" max="5891" width="4.7109375" style="55" bestFit="1" customWidth="1"/>
    <col min="5892" max="5892" width="15.5703125" style="55" bestFit="1" customWidth="1"/>
    <col min="5893" max="5893" width="6.5703125" style="55" bestFit="1" customWidth="1"/>
    <col min="5894" max="5894" width="4.85546875" style="55" bestFit="1" customWidth="1"/>
    <col min="5895" max="5895" width="4" style="55" bestFit="1" customWidth="1"/>
    <col min="5896" max="5896" width="10.85546875" style="55" bestFit="1" customWidth="1"/>
    <col min="5897" max="5897" width="4.28515625" style="55" customWidth="1"/>
    <col min="5898" max="5916" width="11.42578125" style="55" customWidth="1"/>
    <col min="5917" max="6144" width="11.42578125" style="55"/>
    <col min="6145" max="6145" width="12.42578125" style="55" bestFit="1" customWidth="1"/>
    <col min="6146" max="6146" width="4" style="55" bestFit="1" customWidth="1"/>
    <col min="6147" max="6147" width="4.7109375" style="55" bestFit="1" customWidth="1"/>
    <col min="6148" max="6148" width="15.5703125" style="55" bestFit="1" customWidth="1"/>
    <col min="6149" max="6149" width="6.5703125" style="55" bestFit="1" customWidth="1"/>
    <col min="6150" max="6150" width="4.85546875" style="55" bestFit="1" customWidth="1"/>
    <col min="6151" max="6151" width="4" style="55" bestFit="1" customWidth="1"/>
    <col min="6152" max="6152" width="10.85546875" style="55" bestFit="1" customWidth="1"/>
    <col min="6153" max="6153" width="4.28515625" style="55" customWidth="1"/>
    <col min="6154" max="6172" width="11.42578125" style="55" customWidth="1"/>
    <col min="6173" max="6400" width="11.42578125" style="55"/>
    <col min="6401" max="6401" width="12.42578125" style="55" bestFit="1" customWidth="1"/>
    <col min="6402" max="6402" width="4" style="55" bestFit="1" customWidth="1"/>
    <col min="6403" max="6403" width="4.7109375" style="55" bestFit="1" customWidth="1"/>
    <col min="6404" max="6404" width="15.5703125" style="55" bestFit="1" customWidth="1"/>
    <col min="6405" max="6405" width="6.5703125" style="55" bestFit="1" customWidth="1"/>
    <col min="6406" max="6406" width="4.85546875" style="55" bestFit="1" customWidth="1"/>
    <col min="6407" max="6407" width="4" style="55" bestFit="1" customWidth="1"/>
    <col min="6408" max="6408" width="10.85546875" style="55" bestFit="1" customWidth="1"/>
    <col min="6409" max="6409" width="4.28515625" style="55" customWidth="1"/>
    <col min="6410" max="6428" width="11.42578125" style="55" customWidth="1"/>
    <col min="6429" max="6656" width="11.42578125" style="55"/>
    <col min="6657" max="6657" width="12.42578125" style="55" bestFit="1" customWidth="1"/>
    <col min="6658" max="6658" width="4" style="55" bestFit="1" customWidth="1"/>
    <col min="6659" max="6659" width="4.7109375" style="55" bestFit="1" customWidth="1"/>
    <col min="6660" max="6660" width="15.5703125" style="55" bestFit="1" customWidth="1"/>
    <col min="6661" max="6661" width="6.5703125" style="55" bestFit="1" customWidth="1"/>
    <col min="6662" max="6662" width="4.85546875" style="55" bestFit="1" customWidth="1"/>
    <col min="6663" max="6663" width="4" style="55" bestFit="1" customWidth="1"/>
    <col min="6664" max="6664" width="10.85546875" style="55" bestFit="1" customWidth="1"/>
    <col min="6665" max="6665" width="4.28515625" style="55" customWidth="1"/>
    <col min="6666" max="6684" width="11.42578125" style="55" customWidth="1"/>
    <col min="6685" max="6912" width="11.42578125" style="55"/>
    <col min="6913" max="6913" width="12.42578125" style="55" bestFit="1" customWidth="1"/>
    <col min="6914" max="6914" width="4" style="55" bestFit="1" customWidth="1"/>
    <col min="6915" max="6915" width="4.7109375" style="55" bestFit="1" customWidth="1"/>
    <col min="6916" max="6916" width="15.5703125" style="55" bestFit="1" customWidth="1"/>
    <col min="6917" max="6917" width="6.5703125" style="55" bestFit="1" customWidth="1"/>
    <col min="6918" max="6918" width="4.85546875" style="55" bestFit="1" customWidth="1"/>
    <col min="6919" max="6919" width="4" style="55" bestFit="1" customWidth="1"/>
    <col min="6920" max="6920" width="10.85546875" style="55" bestFit="1" customWidth="1"/>
    <col min="6921" max="6921" width="4.28515625" style="55" customWidth="1"/>
    <col min="6922" max="6940" width="11.42578125" style="55" customWidth="1"/>
    <col min="6941" max="7168" width="11.42578125" style="55"/>
    <col min="7169" max="7169" width="12.42578125" style="55" bestFit="1" customWidth="1"/>
    <col min="7170" max="7170" width="4" style="55" bestFit="1" customWidth="1"/>
    <col min="7171" max="7171" width="4.7109375" style="55" bestFit="1" customWidth="1"/>
    <col min="7172" max="7172" width="15.5703125" style="55" bestFit="1" customWidth="1"/>
    <col min="7173" max="7173" width="6.5703125" style="55" bestFit="1" customWidth="1"/>
    <col min="7174" max="7174" width="4.85546875" style="55" bestFit="1" customWidth="1"/>
    <col min="7175" max="7175" width="4" style="55" bestFit="1" customWidth="1"/>
    <col min="7176" max="7176" width="10.85546875" style="55" bestFit="1" customWidth="1"/>
    <col min="7177" max="7177" width="4.28515625" style="55" customWidth="1"/>
    <col min="7178" max="7196" width="11.42578125" style="55" customWidth="1"/>
    <col min="7197" max="7424" width="11.42578125" style="55"/>
    <col min="7425" max="7425" width="12.42578125" style="55" bestFit="1" customWidth="1"/>
    <col min="7426" max="7426" width="4" style="55" bestFit="1" customWidth="1"/>
    <col min="7427" max="7427" width="4.7109375" style="55" bestFit="1" customWidth="1"/>
    <col min="7428" max="7428" width="15.5703125" style="55" bestFit="1" customWidth="1"/>
    <col min="7429" max="7429" width="6.5703125" style="55" bestFit="1" customWidth="1"/>
    <col min="7430" max="7430" width="4.85546875" style="55" bestFit="1" customWidth="1"/>
    <col min="7431" max="7431" width="4" style="55" bestFit="1" customWidth="1"/>
    <col min="7432" max="7432" width="10.85546875" style="55" bestFit="1" customWidth="1"/>
    <col min="7433" max="7433" width="4.28515625" style="55" customWidth="1"/>
    <col min="7434" max="7452" width="11.42578125" style="55" customWidth="1"/>
    <col min="7453" max="7680" width="11.42578125" style="55"/>
    <col min="7681" max="7681" width="12.42578125" style="55" bestFit="1" customWidth="1"/>
    <col min="7682" max="7682" width="4" style="55" bestFit="1" customWidth="1"/>
    <col min="7683" max="7683" width="4.7109375" style="55" bestFit="1" customWidth="1"/>
    <col min="7684" max="7684" width="15.5703125" style="55" bestFit="1" customWidth="1"/>
    <col min="7685" max="7685" width="6.5703125" style="55" bestFit="1" customWidth="1"/>
    <col min="7686" max="7686" width="4.85546875" style="55" bestFit="1" customWidth="1"/>
    <col min="7687" max="7687" width="4" style="55" bestFit="1" customWidth="1"/>
    <col min="7688" max="7688" width="10.85546875" style="55" bestFit="1" customWidth="1"/>
    <col min="7689" max="7689" width="4.28515625" style="55" customWidth="1"/>
    <col min="7690" max="7708" width="11.42578125" style="55" customWidth="1"/>
    <col min="7709" max="7936" width="11.42578125" style="55"/>
    <col min="7937" max="7937" width="12.42578125" style="55" bestFit="1" customWidth="1"/>
    <col min="7938" max="7938" width="4" style="55" bestFit="1" customWidth="1"/>
    <col min="7939" max="7939" width="4.7109375" style="55" bestFit="1" customWidth="1"/>
    <col min="7940" max="7940" width="15.5703125" style="55" bestFit="1" customWidth="1"/>
    <col min="7941" max="7941" width="6.5703125" style="55" bestFit="1" customWidth="1"/>
    <col min="7942" max="7942" width="4.85546875" style="55" bestFit="1" customWidth="1"/>
    <col min="7943" max="7943" width="4" style="55" bestFit="1" customWidth="1"/>
    <col min="7944" max="7944" width="10.85546875" style="55" bestFit="1" customWidth="1"/>
    <col min="7945" max="7945" width="4.28515625" style="55" customWidth="1"/>
    <col min="7946" max="7964" width="11.42578125" style="55" customWidth="1"/>
    <col min="7965" max="8192" width="11.42578125" style="55"/>
    <col min="8193" max="8193" width="12.42578125" style="55" bestFit="1" customWidth="1"/>
    <col min="8194" max="8194" width="4" style="55" bestFit="1" customWidth="1"/>
    <col min="8195" max="8195" width="4.7109375" style="55" bestFit="1" customWidth="1"/>
    <col min="8196" max="8196" width="15.5703125" style="55" bestFit="1" customWidth="1"/>
    <col min="8197" max="8197" width="6.5703125" style="55" bestFit="1" customWidth="1"/>
    <col min="8198" max="8198" width="4.85546875" style="55" bestFit="1" customWidth="1"/>
    <col min="8199" max="8199" width="4" style="55" bestFit="1" customWidth="1"/>
    <col min="8200" max="8200" width="10.85546875" style="55" bestFit="1" customWidth="1"/>
    <col min="8201" max="8201" width="4.28515625" style="55" customWidth="1"/>
    <col min="8202" max="8220" width="11.42578125" style="55" customWidth="1"/>
    <col min="8221" max="8448" width="11.42578125" style="55"/>
    <col min="8449" max="8449" width="12.42578125" style="55" bestFit="1" customWidth="1"/>
    <col min="8450" max="8450" width="4" style="55" bestFit="1" customWidth="1"/>
    <col min="8451" max="8451" width="4.7109375" style="55" bestFit="1" customWidth="1"/>
    <col min="8452" max="8452" width="15.5703125" style="55" bestFit="1" customWidth="1"/>
    <col min="8453" max="8453" width="6.5703125" style="55" bestFit="1" customWidth="1"/>
    <col min="8454" max="8454" width="4.85546875" style="55" bestFit="1" customWidth="1"/>
    <col min="8455" max="8455" width="4" style="55" bestFit="1" customWidth="1"/>
    <col min="8456" max="8456" width="10.85546875" style="55" bestFit="1" customWidth="1"/>
    <col min="8457" max="8457" width="4.28515625" style="55" customWidth="1"/>
    <col min="8458" max="8476" width="11.42578125" style="55" customWidth="1"/>
    <col min="8477" max="8704" width="11.42578125" style="55"/>
    <col min="8705" max="8705" width="12.42578125" style="55" bestFit="1" customWidth="1"/>
    <col min="8706" max="8706" width="4" style="55" bestFit="1" customWidth="1"/>
    <col min="8707" max="8707" width="4.7109375" style="55" bestFit="1" customWidth="1"/>
    <col min="8708" max="8708" width="15.5703125" style="55" bestFit="1" customWidth="1"/>
    <col min="8709" max="8709" width="6.5703125" style="55" bestFit="1" customWidth="1"/>
    <col min="8710" max="8710" width="4.85546875" style="55" bestFit="1" customWidth="1"/>
    <col min="8711" max="8711" width="4" style="55" bestFit="1" customWidth="1"/>
    <col min="8712" max="8712" width="10.85546875" style="55" bestFit="1" customWidth="1"/>
    <col min="8713" max="8713" width="4.28515625" style="55" customWidth="1"/>
    <col min="8714" max="8732" width="11.42578125" style="55" customWidth="1"/>
    <col min="8733" max="8960" width="11.42578125" style="55"/>
    <col min="8961" max="8961" width="12.42578125" style="55" bestFit="1" customWidth="1"/>
    <col min="8962" max="8962" width="4" style="55" bestFit="1" customWidth="1"/>
    <col min="8963" max="8963" width="4.7109375" style="55" bestFit="1" customWidth="1"/>
    <col min="8964" max="8964" width="15.5703125" style="55" bestFit="1" customWidth="1"/>
    <col min="8965" max="8965" width="6.5703125" style="55" bestFit="1" customWidth="1"/>
    <col min="8966" max="8966" width="4.85546875" style="55" bestFit="1" customWidth="1"/>
    <col min="8967" max="8967" width="4" style="55" bestFit="1" customWidth="1"/>
    <col min="8968" max="8968" width="10.85546875" style="55" bestFit="1" customWidth="1"/>
    <col min="8969" max="8969" width="4.28515625" style="55" customWidth="1"/>
    <col min="8970" max="8988" width="11.42578125" style="55" customWidth="1"/>
    <col min="8989" max="9216" width="11.42578125" style="55"/>
    <col min="9217" max="9217" width="12.42578125" style="55" bestFit="1" customWidth="1"/>
    <col min="9218" max="9218" width="4" style="55" bestFit="1" customWidth="1"/>
    <col min="9219" max="9219" width="4.7109375" style="55" bestFit="1" customWidth="1"/>
    <col min="9220" max="9220" width="15.5703125" style="55" bestFit="1" customWidth="1"/>
    <col min="9221" max="9221" width="6.5703125" style="55" bestFit="1" customWidth="1"/>
    <col min="9222" max="9222" width="4.85546875" style="55" bestFit="1" customWidth="1"/>
    <col min="9223" max="9223" width="4" style="55" bestFit="1" customWidth="1"/>
    <col min="9224" max="9224" width="10.85546875" style="55" bestFit="1" customWidth="1"/>
    <col min="9225" max="9225" width="4.28515625" style="55" customWidth="1"/>
    <col min="9226" max="9244" width="11.42578125" style="55" customWidth="1"/>
    <col min="9245" max="9472" width="11.42578125" style="55"/>
    <col min="9473" max="9473" width="12.42578125" style="55" bestFit="1" customWidth="1"/>
    <col min="9474" max="9474" width="4" style="55" bestFit="1" customWidth="1"/>
    <col min="9475" max="9475" width="4.7109375" style="55" bestFit="1" customWidth="1"/>
    <col min="9476" max="9476" width="15.5703125" style="55" bestFit="1" customWidth="1"/>
    <col min="9477" max="9477" width="6.5703125" style="55" bestFit="1" customWidth="1"/>
    <col min="9478" max="9478" width="4.85546875" style="55" bestFit="1" customWidth="1"/>
    <col min="9479" max="9479" width="4" style="55" bestFit="1" customWidth="1"/>
    <col min="9480" max="9480" width="10.85546875" style="55" bestFit="1" customWidth="1"/>
    <col min="9481" max="9481" width="4.28515625" style="55" customWidth="1"/>
    <col min="9482" max="9500" width="11.42578125" style="55" customWidth="1"/>
    <col min="9501" max="9728" width="11.42578125" style="55"/>
    <col min="9729" max="9729" width="12.42578125" style="55" bestFit="1" customWidth="1"/>
    <col min="9730" max="9730" width="4" style="55" bestFit="1" customWidth="1"/>
    <col min="9731" max="9731" width="4.7109375" style="55" bestFit="1" customWidth="1"/>
    <col min="9732" max="9732" width="15.5703125" style="55" bestFit="1" customWidth="1"/>
    <col min="9733" max="9733" width="6.5703125" style="55" bestFit="1" customWidth="1"/>
    <col min="9734" max="9734" width="4.85546875" style="55" bestFit="1" customWidth="1"/>
    <col min="9735" max="9735" width="4" style="55" bestFit="1" customWidth="1"/>
    <col min="9736" max="9736" width="10.85546875" style="55" bestFit="1" customWidth="1"/>
    <col min="9737" max="9737" width="4.28515625" style="55" customWidth="1"/>
    <col min="9738" max="9756" width="11.42578125" style="55" customWidth="1"/>
    <col min="9757" max="9984" width="11.42578125" style="55"/>
    <col min="9985" max="9985" width="12.42578125" style="55" bestFit="1" customWidth="1"/>
    <col min="9986" max="9986" width="4" style="55" bestFit="1" customWidth="1"/>
    <col min="9987" max="9987" width="4.7109375" style="55" bestFit="1" customWidth="1"/>
    <col min="9988" max="9988" width="15.5703125" style="55" bestFit="1" customWidth="1"/>
    <col min="9989" max="9989" width="6.5703125" style="55" bestFit="1" customWidth="1"/>
    <col min="9990" max="9990" width="4.85546875" style="55" bestFit="1" customWidth="1"/>
    <col min="9991" max="9991" width="4" style="55" bestFit="1" customWidth="1"/>
    <col min="9992" max="9992" width="10.85546875" style="55" bestFit="1" customWidth="1"/>
    <col min="9993" max="9993" width="4.28515625" style="55" customWidth="1"/>
    <col min="9994" max="10012" width="11.42578125" style="55" customWidth="1"/>
    <col min="10013" max="10240" width="11.42578125" style="55"/>
    <col min="10241" max="10241" width="12.42578125" style="55" bestFit="1" customWidth="1"/>
    <col min="10242" max="10242" width="4" style="55" bestFit="1" customWidth="1"/>
    <col min="10243" max="10243" width="4.7109375" style="55" bestFit="1" customWidth="1"/>
    <col min="10244" max="10244" width="15.5703125" style="55" bestFit="1" customWidth="1"/>
    <col min="10245" max="10245" width="6.5703125" style="55" bestFit="1" customWidth="1"/>
    <col min="10246" max="10246" width="4.85546875" style="55" bestFit="1" customWidth="1"/>
    <col min="10247" max="10247" width="4" style="55" bestFit="1" customWidth="1"/>
    <col min="10248" max="10248" width="10.85546875" style="55" bestFit="1" customWidth="1"/>
    <col min="10249" max="10249" width="4.28515625" style="55" customWidth="1"/>
    <col min="10250" max="10268" width="11.42578125" style="55" customWidth="1"/>
    <col min="10269" max="10496" width="11.42578125" style="55"/>
    <col min="10497" max="10497" width="12.42578125" style="55" bestFit="1" customWidth="1"/>
    <col min="10498" max="10498" width="4" style="55" bestFit="1" customWidth="1"/>
    <col min="10499" max="10499" width="4.7109375" style="55" bestFit="1" customWidth="1"/>
    <col min="10500" max="10500" width="15.5703125" style="55" bestFit="1" customWidth="1"/>
    <col min="10501" max="10501" width="6.5703125" style="55" bestFit="1" customWidth="1"/>
    <col min="10502" max="10502" width="4.85546875" style="55" bestFit="1" customWidth="1"/>
    <col min="10503" max="10503" width="4" style="55" bestFit="1" customWidth="1"/>
    <col min="10504" max="10504" width="10.85546875" style="55" bestFit="1" customWidth="1"/>
    <col min="10505" max="10505" width="4.28515625" style="55" customWidth="1"/>
    <col min="10506" max="10524" width="11.42578125" style="55" customWidth="1"/>
    <col min="10525" max="10752" width="11.42578125" style="55"/>
    <col min="10753" max="10753" width="12.42578125" style="55" bestFit="1" customWidth="1"/>
    <col min="10754" max="10754" width="4" style="55" bestFit="1" customWidth="1"/>
    <col min="10755" max="10755" width="4.7109375" style="55" bestFit="1" customWidth="1"/>
    <col min="10756" max="10756" width="15.5703125" style="55" bestFit="1" customWidth="1"/>
    <col min="10757" max="10757" width="6.5703125" style="55" bestFit="1" customWidth="1"/>
    <col min="10758" max="10758" width="4.85546875" style="55" bestFit="1" customWidth="1"/>
    <col min="10759" max="10759" width="4" style="55" bestFit="1" customWidth="1"/>
    <col min="10760" max="10760" width="10.85546875" style="55" bestFit="1" customWidth="1"/>
    <col min="10761" max="10761" width="4.28515625" style="55" customWidth="1"/>
    <col min="10762" max="10780" width="11.42578125" style="55" customWidth="1"/>
    <col min="10781" max="11008" width="11.42578125" style="55"/>
    <col min="11009" max="11009" width="12.42578125" style="55" bestFit="1" customWidth="1"/>
    <col min="11010" max="11010" width="4" style="55" bestFit="1" customWidth="1"/>
    <col min="11011" max="11011" width="4.7109375" style="55" bestFit="1" customWidth="1"/>
    <col min="11012" max="11012" width="15.5703125" style="55" bestFit="1" customWidth="1"/>
    <col min="11013" max="11013" width="6.5703125" style="55" bestFit="1" customWidth="1"/>
    <col min="11014" max="11014" width="4.85546875" style="55" bestFit="1" customWidth="1"/>
    <col min="11015" max="11015" width="4" style="55" bestFit="1" customWidth="1"/>
    <col min="11016" max="11016" width="10.85546875" style="55" bestFit="1" customWidth="1"/>
    <col min="11017" max="11017" width="4.28515625" style="55" customWidth="1"/>
    <col min="11018" max="11036" width="11.42578125" style="55" customWidth="1"/>
    <col min="11037" max="11264" width="11.42578125" style="55"/>
    <col min="11265" max="11265" width="12.42578125" style="55" bestFit="1" customWidth="1"/>
    <col min="11266" max="11266" width="4" style="55" bestFit="1" customWidth="1"/>
    <col min="11267" max="11267" width="4.7109375" style="55" bestFit="1" customWidth="1"/>
    <col min="11268" max="11268" width="15.5703125" style="55" bestFit="1" customWidth="1"/>
    <col min="11269" max="11269" width="6.5703125" style="55" bestFit="1" customWidth="1"/>
    <col min="11270" max="11270" width="4.85546875" style="55" bestFit="1" customWidth="1"/>
    <col min="11271" max="11271" width="4" style="55" bestFit="1" customWidth="1"/>
    <col min="11272" max="11272" width="10.85546875" style="55" bestFit="1" customWidth="1"/>
    <col min="11273" max="11273" width="4.28515625" style="55" customWidth="1"/>
    <col min="11274" max="11292" width="11.42578125" style="55" customWidth="1"/>
    <col min="11293" max="11520" width="11.42578125" style="55"/>
    <col min="11521" max="11521" width="12.42578125" style="55" bestFit="1" customWidth="1"/>
    <col min="11522" max="11522" width="4" style="55" bestFit="1" customWidth="1"/>
    <col min="11523" max="11523" width="4.7109375" style="55" bestFit="1" customWidth="1"/>
    <col min="11524" max="11524" width="15.5703125" style="55" bestFit="1" customWidth="1"/>
    <col min="11525" max="11525" width="6.5703125" style="55" bestFit="1" customWidth="1"/>
    <col min="11526" max="11526" width="4.85546875" style="55" bestFit="1" customWidth="1"/>
    <col min="11527" max="11527" width="4" style="55" bestFit="1" customWidth="1"/>
    <col min="11528" max="11528" width="10.85546875" style="55" bestFit="1" customWidth="1"/>
    <col min="11529" max="11529" width="4.28515625" style="55" customWidth="1"/>
    <col min="11530" max="11548" width="11.42578125" style="55" customWidth="1"/>
    <col min="11549" max="11776" width="11.42578125" style="55"/>
    <col min="11777" max="11777" width="12.42578125" style="55" bestFit="1" customWidth="1"/>
    <col min="11778" max="11778" width="4" style="55" bestFit="1" customWidth="1"/>
    <col min="11779" max="11779" width="4.7109375" style="55" bestFit="1" customWidth="1"/>
    <col min="11780" max="11780" width="15.5703125" style="55" bestFit="1" customWidth="1"/>
    <col min="11781" max="11781" width="6.5703125" style="55" bestFit="1" customWidth="1"/>
    <col min="11782" max="11782" width="4.85546875" style="55" bestFit="1" customWidth="1"/>
    <col min="11783" max="11783" width="4" style="55" bestFit="1" customWidth="1"/>
    <col min="11784" max="11784" width="10.85546875" style="55" bestFit="1" customWidth="1"/>
    <col min="11785" max="11785" width="4.28515625" style="55" customWidth="1"/>
    <col min="11786" max="11804" width="11.42578125" style="55" customWidth="1"/>
    <col min="11805" max="12032" width="11.42578125" style="55"/>
    <col min="12033" max="12033" width="12.42578125" style="55" bestFit="1" customWidth="1"/>
    <col min="12034" max="12034" width="4" style="55" bestFit="1" customWidth="1"/>
    <col min="12035" max="12035" width="4.7109375" style="55" bestFit="1" customWidth="1"/>
    <col min="12036" max="12036" width="15.5703125" style="55" bestFit="1" customWidth="1"/>
    <col min="12037" max="12037" width="6.5703125" style="55" bestFit="1" customWidth="1"/>
    <col min="12038" max="12038" width="4.85546875" style="55" bestFit="1" customWidth="1"/>
    <col min="12039" max="12039" width="4" style="55" bestFit="1" customWidth="1"/>
    <col min="12040" max="12040" width="10.85546875" style="55" bestFit="1" customWidth="1"/>
    <col min="12041" max="12041" width="4.28515625" style="55" customWidth="1"/>
    <col min="12042" max="12060" width="11.42578125" style="55" customWidth="1"/>
    <col min="12061" max="12288" width="11.42578125" style="55"/>
    <col min="12289" max="12289" width="12.42578125" style="55" bestFit="1" customWidth="1"/>
    <col min="12290" max="12290" width="4" style="55" bestFit="1" customWidth="1"/>
    <col min="12291" max="12291" width="4.7109375" style="55" bestFit="1" customWidth="1"/>
    <col min="12292" max="12292" width="15.5703125" style="55" bestFit="1" customWidth="1"/>
    <col min="12293" max="12293" width="6.5703125" style="55" bestFit="1" customWidth="1"/>
    <col min="12294" max="12294" width="4.85546875" style="55" bestFit="1" customWidth="1"/>
    <col min="12295" max="12295" width="4" style="55" bestFit="1" customWidth="1"/>
    <col min="12296" max="12296" width="10.85546875" style="55" bestFit="1" customWidth="1"/>
    <col min="12297" max="12297" width="4.28515625" style="55" customWidth="1"/>
    <col min="12298" max="12316" width="11.42578125" style="55" customWidth="1"/>
    <col min="12317" max="12544" width="11.42578125" style="55"/>
    <col min="12545" max="12545" width="12.42578125" style="55" bestFit="1" customWidth="1"/>
    <col min="12546" max="12546" width="4" style="55" bestFit="1" customWidth="1"/>
    <col min="12547" max="12547" width="4.7109375" style="55" bestFit="1" customWidth="1"/>
    <col min="12548" max="12548" width="15.5703125" style="55" bestFit="1" customWidth="1"/>
    <col min="12549" max="12549" width="6.5703125" style="55" bestFit="1" customWidth="1"/>
    <col min="12550" max="12550" width="4.85546875" style="55" bestFit="1" customWidth="1"/>
    <col min="12551" max="12551" width="4" style="55" bestFit="1" customWidth="1"/>
    <col min="12552" max="12552" width="10.85546875" style="55" bestFit="1" customWidth="1"/>
    <col min="12553" max="12553" width="4.28515625" style="55" customWidth="1"/>
    <col min="12554" max="12572" width="11.42578125" style="55" customWidth="1"/>
    <col min="12573" max="12800" width="11.42578125" style="55"/>
    <col min="12801" max="12801" width="12.42578125" style="55" bestFit="1" customWidth="1"/>
    <col min="12802" max="12802" width="4" style="55" bestFit="1" customWidth="1"/>
    <col min="12803" max="12803" width="4.7109375" style="55" bestFit="1" customWidth="1"/>
    <col min="12804" max="12804" width="15.5703125" style="55" bestFit="1" customWidth="1"/>
    <col min="12805" max="12805" width="6.5703125" style="55" bestFit="1" customWidth="1"/>
    <col min="12806" max="12806" width="4.85546875" style="55" bestFit="1" customWidth="1"/>
    <col min="12807" max="12807" width="4" style="55" bestFit="1" customWidth="1"/>
    <col min="12808" max="12808" width="10.85546875" style="55" bestFit="1" customWidth="1"/>
    <col min="12809" max="12809" width="4.28515625" style="55" customWidth="1"/>
    <col min="12810" max="12828" width="11.42578125" style="55" customWidth="1"/>
    <col min="12829" max="13056" width="11.42578125" style="55"/>
    <col min="13057" max="13057" width="12.42578125" style="55" bestFit="1" customWidth="1"/>
    <col min="13058" max="13058" width="4" style="55" bestFit="1" customWidth="1"/>
    <col min="13059" max="13059" width="4.7109375" style="55" bestFit="1" customWidth="1"/>
    <col min="13060" max="13060" width="15.5703125" style="55" bestFit="1" customWidth="1"/>
    <col min="13061" max="13061" width="6.5703125" style="55" bestFit="1" customWidth="1"/>
    <col min="13062" max="13062" width="4.85546875" style="55" bestFit="1" customWidth="1"/>
    <col min="13063" max="13063" width="4" style="55" bestFit="1" customWidth="1"/>
    <col min="13064" max="13064" width="10.85546875" style="55" bestFit="1" customWidth="1"/>
    <col min="13065" max="13065" width="4.28515625" style="55" customWidth="1"/>
    <col min="13066" max="13084" width="11.42578125" style="55" customWidth="1"/>
    <col min="13085" max="13312" width="11.42578125" style="55"/>
    <col min="13313" max="13313" width="12.42578125" style="55" bestFit="1" customWidth="1"/>
    <col min="13314" max="13314" width="4" style="55" bestFit="1" customWidth="1"/>
    <col min="13315" max="13315" width="4.7109375" style="55" bestFit="1" customWidth="1"/>
    <col min="13316" max="13316" width="15.5703125" style="55" bestFit="1" customWidth="1"/>
    <col min="13317" max="13317" width="6.5703125" style="55" bestFit="1" customWidth="1"/>
    <col min="13318" max="13318" width="4.85546875" style="55" bestFit="1" customWidth="1"/>
    <col min="13319" max="13319" width="4" style="55" bestFit="1" customWidth="1"/>
    <col min="13320" max="13320" width="10.85546875" style="55" bestFit="1" customWidth="1"/>
    <col min="13321" max="13321" width="4.28515625" style="55" customWidth="1"/>
    <col min="13322" max="13340" width="11.42578125" style="55" customWidth="1"/>
    <col min="13341" max="13568" width="11.42578125" style="55"/>
    <col min="13569" max="13569" width="12.42578125" style="55" bestFit="1" customWidth="1"/>
    <col min="13570" max="13570" width="4" style="55" bestFit="1" customWidth="1"/>
    <col min="13571" max="13571" width="4.7109375" style="55" bestFit="1" customWidth="1"/>
    <col min="13572" max="13572" width="15.5703125" style="55" bestFit="1" customWidth="1"/>
    <col min="13573" max="13573" width="6.5703125" style="55" bestFit="1" customWidth="1"/>
    <col min="13574" max="13574" width="4.85546875" style="55" bestFit="1" customWidth="1"/>
    <col min="13575" max="13575" width="4" style="55" bestFit="1" customWidth="1"/>
    <col min="13576" max="13576" width="10.85546875" style="55" bestFit="1" customWidth="1"/>
    <col min="13577" max="13577" width="4.28515625" style="55" customWidth="1"/>
    <col min="13578" max="13596" width="11.42578125" style="55" customWidth="1"/>
    <col min="13597" max="13824" width="11.42578125" style="55"/>
    <col min="13825" max="13825" width="12.42578125" style="55" bestFit="1" customWidth="1"/>
    <col min="13826" max="13826" width="4" style="55" bestFit="1" customWidth="1"/>
    <col min="13827" max="13827" width="4.7109375" style="55" bestFit="1" customWidth="1"/>
    <col min="13828" max="13828" width="15.5703125" style="55" bestFit="1" customWidth="1"/>
    <col min="13829" max="13829" width="6.5703125" style="55" bestFit="1" customWidth="1"/>
    <col min="13830" max="13830" width="4.85546875" style="55" bestFit="1" customWidth="1"/>
    <col min="13831" max="13831" width="4" style="55" bestFit="1" customWidth="1"/>
    <col min="13832" max="13832" width="10.85546875" style="55" bestFit="1" customWidth="1"/>
    <col min="13833" max="13833" width="4.28515625" style="55" customWidth="1"/>
    <col min="13834" max="13852" width="11.42578125" style="55" customWidth="1"/>
    <col min="13853" max="14080" width="11.42578125" style="55"/>
    <col min="14081" max="14081" width="12.42578125" style="55" bestFit="1" customWidth="1"/>
    <col min="14082" max="14082" width="4" style="55" bestFit="1" customWidth="1"/>
    <col min="14083" max="14083" width="4.7109375" style="55" bestFit="1" customWidth="1"/>
    <col min="14084" max="14084" width="15.5703125" style="55" bestFit="1" customWidth="1"/>
    <col min="14085" max="14085" width="6.5703125" style="55" bestFit="1" customWidth="1"/>
    <col min="14086" max="14086" width="4.85546875" style="55" bestFit="1" customWidth="1"/>
    <col min="14087" max="14087" width="4" style="55" bestFit="1" customWidth="1"/>
    <col min="14088" max="14088" width="10.85546875" style="55" bestFit="1" customWidth="1"/>
    <col min="14089" max="14089" width="4.28515625" style="55" customWidth="1"/>
    <col min="14090" max="14108" width="11.42578125" style="55" customWidth="1"/>
    <col min="14109" max="14336" width="11.42578125" style="55"/>
    <col min="14337" max="14337" width="12.42578125" style="55" bestFit="1" customWidth="1"/>
    <col min="14338" max="14338" width="4" style="55" bestFit="1" customWidth="1"/>
    <col min="14339" max="14339" width="4.7109375" style="55" bestFit="1" customWidth="1"/>
    <col min="14340" max="14340" width="15.5703125" style="55" bestFit="1" customWidth="1"/>
    <col min="14341" max="14341" width="6.5703125" style="55" bestFit="1" customWidth="1"/>
    <col min="14342" max="14342" width="4.85546875" style="55" bestFit="1" customWidth="1"/>
    <col min="14343" max="14343" width="4" style="55" bestFit="1" customWidth="1"/>
    <col min="14344" max="14344" width="10.85546875" style="55" bestFit="1" customWidth="1"/>
    <col min="14345" max="14345" width="4.28515625" style="55" customWidth="1"/>
    <col min="14346" max="14364" width="11.42578125" style="55" customWidth="1"/>
    <col min="14365" max="14592" width="11.42578125" style="55"/>
    <col min="14593" max="14593" width="12.42578125" style="55" bestFit="1" customWidth="1"/>
    <col min="14594" max="14594" width="4" style="55" bestFit="1" customWidth="1"/>
    <col min="14595" max="14595" width="4.7109375" style="55" bestFit="1" customWidth="1"/>
    <col min="14596" max="14596" width="15.5703125" style="55" bestFit="1" customWidth="1"/>
    <col min="14597" max="14597" width="6.5703125" style="55" bestFit="1" customWidth="1"/>
    <col min="14598" max="14598" width="4.85546875" style="55" bestFit="1" customWidth="1"/>
    <col min="14599" max="14599" width="4" style="55" bestFit="1" customWidth="1"/>
    <col min="14600" max="14600" width="10.85546875" style="55" bestFit="1" customWidth="1"/>
    <col min="14601" max="14601" width="4.28515625" style="55" customWidth="1"/>
    <col min="14602" max="14620" width="11.42578125" style="55" customWidth="1"/>
    <col min="14621" max="14848" width="11.42578125" style="55"/>
    <col min="14849" max="14849" width="12.42578125" style="55" bestFit="1" customWidth="1"/>
    <col min="14850" max="14850" width="4" style="55" bestFit="1" customWidth="1"/>
    <col min="14851" max="14851" width="4.7109375" style="55" bestFit="1" customWidth="1"/>
    <col min="14852" max="14852" width="15.5703125" style="55" bestFit="1" customWidth="1"/>
    <col min="14853" max="14853" width="6.5703125" style="55" bestFit="1" customWidth="1"/>
    <col min="14854" max="14854" width="4.85546875" style="55" bestFit="1" customWidth="1"/>
    <col min="14855" max="14855" width="4" style="55" bestFit="1" customWidth="1"/>
    <col min="14856" max="14856" width="10.85546875" style="55" bestFit="1" customWidth="1"/>
    <col min="14857" max="14857" width="4.28515625" style="55" customWidth="1"/>
    <col min="14858" max="14876" width="11.42578125" style="55" customWidth="1"/>
    <col min="14877" max="15104" width="11.42578125" style="55"/>
    <col min="15105" max="15105" width="12.42578125" style="55" bestFit="1" customWidth="1"/>
    <col min="15106" max="15106" width="4" style="55" bestFit="1" customWidth="1"/>
    <col min="15107" max="15107" width="4.7109375" style="55" bestFit="1" customWidth="1"/>
    <col min="15108" max="15108" width="15.5703125" style="55" bestFit="1" customWidth="1"/>
    <col min="15109" max="15109" width="6.5703125" style="55" bestFit="1" customWidth="1"/>
    <col min="15110" max="15110" width="4.85546875" style="55" bestFit="1" customWidth="1"/>
    <col min="15111" max="15111" width="4" style="55" bestFit="1" customWidth="1"/>
    <col min="15112" max="15112" width="10.85546875" style="55" bestFit="1" customWidth="1"/>
    <col min="15113" max="15113" width="4.28515625" style="55" customWidth="1"/>
    <col min="15114" max="15132" width="11.42578125" style="55" customWidth="1"/>
    <col min="15133" max="15360" width="11.42578125" style="55"/>
    <col min="15361" max="15361" width="12.42578125" style="55" bestFit="1" customWidth="1"/>
    <col min="15362" max="15362" width="4" style="55" bestFit="1" customWidth="1"/>
    <col min="15363" max="15363" width="4.7109375" style="55" bestFit="1" customWidth="1"/>
    <col min="15364" max="15364" width="15.5703125" style="55" bestFit="1" customWidth="1"/>
    <col min="15365" max="15365" width="6.5703125" style="55" bestFit="1" customWidth="1"/>
    <col min="15366" max="15366" width="4.85546875" style="55" bestFit="1" customWidth="1"/>
    <col min="15367" max="15367" width="4" style="55" bestFit="1" customWidth="1"/>
    <col min="15368" max="15368" width="10.85546875" style="55" bestFit="1" customWidth="1"/>
    <col min="15369" max="15369" width="4.28515625" style="55" customWidth="1"/>
    <col min="15370" max="15388" width="11.42578125" style="55" customWidth="1"/>
    <col min="15389" max="15616" width="11.42578125" style="55"/>
    <col min="15617" max="15617" width="12.42578125" style="55" bestFit="1" customWidth="1"/>
    <col min="15618" max="15618" width="4" style="55" bestFit="1" customWidth="1"/>
    <col min="15619" max="15619" width="4.7109375" style="55" bestFit="1" customWidth="1"/>
    <col min="15620" max="15620" width="15.5703125" style="55" bestFit="1" customWidth="1"/>
    <col min="15621" max="15621" width="6.5703125" style="55" bestFit="1" customWidth="1"/>
    <col min="15622" max="15622" width="4.85546875" style="55" bestFit="1" customWidth="1"/>
    <col min="15623" max="15623" width="4" style="55" bestFit="1" customWidth="1"/>
    <col min="15624" max="15624" width="10.85546875" style="55" bestFit="1" customWidth="1"/>
    <col min="15625" max="15625" width="4.28515625" style="55" customWidth="1"/>
    <col min="15626" max="15644" width="11.42578125" style="55" customWidth="1"/>
    <col min="15645" max="15872" width="11.42578125" style="55"/>
    <col min="15873" max="15873" width="12.42578125" style="55" bestFit="1" customWidth="1"/>
    <col min="15874" max="15874" width="4" style="55" bestFit="1" customWidth="1"/>
    <col min="15875" max="15875" width="4.7109375" style="55" bestFit="1" customWidth="1"/>
    <col min="15876" max="15876" width="15.5703125" style="55" bestFit="1" customWidth="1"/>
    <col min="15877" max="15877" width="6.5703125" style="55" bestFit="1" customWidth="1"/>
    <col min="15878" max="15878" width="4.85546875" style="55" bestFit="1" customWidth="1"/>
    <col min="15879" max="15879" width="4" style="55" bestFit="1" customWidth="1"/>
    <col min="15880" max="15880" width="10.85546875" style="55" bestFit="1" customWidth="1"/>
    <col min="15881" max="15881" width="4.28515625" style="55" customWidth="1"/>
    <col min="15882" max="15900" width="11.42578125" style="55" customWidth="1"/>
    <col min="15901" max="16128" width="11.42578125" style="55"/>
    <col min="16129" max="16129" width="12.42578125" style="55" bestFit="1" customWidth="1"/>
    <col min="16130" max="16130" width="4" style="55" bestFit="1" customWidth="1"/>
    <col min="16131" max="16131" width="4.7109375" style="55" bestFit="1" customWidth="1"/>
    <col min="16132" max="16132" width="15.5703125" style="55" bestFit="1" customWidth="1"/>
    <col min="16133" max="16133" width="6.5703125" style="55" bestFit="1" customWidth="1"/>
    <col min="16134" max="16134" width="4.85546875" style="55" bestFit="1" customWidth="1"/>
    <col min="16135" max="16135" width="4" style="55" bestFit="1" customWidth="1"/>
    <col min="16136" max="16136" width="10.85546875" style="55" bestFit="1" customWidth="1"/>
    <col min="16137" max="16137" width="4.28515625" style="55" customWidth="1"/>
    <col min="16138" max="16156" width="11.42578125" style="55" customWidth="1"/>
    <col min="16157" max="16384" width="11.42578125" style="55"/>
  </cols>
  <sheetData>
    <row r="1" spans="1:8" ht="23.25">
      <c r="A1" s="53" t="s">
        <v>359</v>
      </c>
    </row>
    <row r="3" spans="1:8" ht="14.1" customHeight="1">
      <c r="A3" s="58" t="s">
        <v>360</v>
      </c>
      <c r="B3" s="59" t="s">
        <v>14</v>
      </c>
      <c r="C3" s="60" t="s">
        <v>361</v>
      </c>
      <c r="D3" s="61" t="s">
        <v>362</v>
      </c>
      <c r="E3" s="62"/>
      <c r="F3" s="62"/>
      <c r="G3" s="62" t="s">
        <v>363</v>
      </c>
      <c r="H3" s="63"/>
    </row>
    <row r="4" spans="1:8" ht="14.1" customHeight="1">
      <c r="A4" s="64"/>
      <c r="B4" s="65" t="s">
        <v>364</v>
      </c>
      <c r="C4" s="56" t="s">
        <v>10</v>
      </c>
      <c r="D4" s="66"/>
      <c r="E4" s="67" t="s">
        <v>365</v>
      </c>
      <c r="F4" s="61" t="s">
        <v>366</v>
      </c>
      <c r="G4" s="61" t="s">
        <v>367</v>
      </c>
      <c r="H4" s="61" t="s">
        <v>368</v>
      </c>
    </row>
    <row r="5" spans="1:8" ht="14.1" customHeight="1">
      <c r="A5" s="68" t="s">
        <v>43</v>
      </c>
      <c r="B5" s="69" t="s">
        <v>43</v>
      </c>
      <c r="C5" s="70" t="s">
        <v>369</v>
      </c>
      <c r="D5" s="71" t="s">
        <v>370</v>
      </c>
      <c r="E5" s="72" t="s">
        <v>371</v>
      </c>
      <c r="F5" s="71" t="s">
        <v>372</v>
      </c>
      <c r="G5" s="71" t="s">
        <v>0</v>
      </c>
      <c r="H5" s="71" t="s">
        <v>373</v>
      </c>
    </row>
    <row r="6" spans="1:8" ht="14.1" customHeight="1">
      <c r="A6" s="57" t="s">
        <v>374</v>
      </c>
      <c r="B6" s="54">
        <v>1</v>
      </c>
      <c r="C6" s="55">
        <v>0.6</v>
      </c>
      <c r="D6" s="55">
        <v>0.08</v>
      </c>
      <c r="E6" s="55">
        <v>0.46</v>
      </c>
      <c r="F6" s="55">
        <v>0.46</v>
      </c>
      <c r="G6" s="55">
        <v>0.78</v>
      </c>
      <c r="H6" s="55">
        <v>0.76</v>
      </c>
    </row>
    <row r="7" spans="1:8" ht="14.1" customHeight="1">
      <c r="B7" s="54">
        <v>1.25</v>
      </c>
      <c r="C7" s="55">
        <v>0.74</v>
      </c>
      <c r="E7" s="55">
        <v>0.55000000000000004</v>
      </c>
      <c r="F7" s="55">
        <v>0.55000000000000004</v>
      </c>
      <c r="G7" s="55">
        <v>0.77</v>
      </c>
      <c r="H7" s="55">
        <v>0.94</v>
      </c>
    </row>
    <row r="8" spans="1:8" ht="14.1" customHeight="1">
      <c r="B8" s="54">
        <v>1.5</v>
      </c>
      <c r="C8" s="55">
        <v>0.87</v>
      </c>
      <c r="E8" s="55">
        <v>0.64</v>
      </c>
      <c r="F8" s="55">
        <v>0.64</v>
      </c>
      <c r="G8" s="55">
        <v>0.76</v>
      </c>
      <c r="H8" s="55">
        <v>1.1100000000000001</v>
      </c>
    </row>
    <row r="9" spans="1:8" ht="14.1" customHeight="1">
      <c r="B9" s="54">
        <v>2</v>
      </c>
      <c r="C9" s="55">
        <v>1.1499999999999999</v>
      </c>
      <c r="E9" s="55">
        <v>0.79</v>
      </c>
      <c r="F9" s="55">
        <v>0.79</v>
      </c>
      <c r="G9" s="55">
        <v>0.74</v>
      </c>
      <c r="H9" s="55">
        <v>1.44</v>
      </c>
    </row>
    <row r="11" spans="1:8" ht="14.1" customHeight="1">
      <c r="A11" s="57" t="s">
        <v>375</v>
      </c>
      <c r="B11" s="54">
        <v>1.25</v>
      </c>
      <c r="C11" s="55">
        <v>0.81</v>
      </c>
      <c r="D11" s="55">
        <v>0.09</v>
      </c>
      <c r="E11" s="55">
        <v>0.75</v>
      </c>
      <c r="F11" s="55">
        <v>0.68</v>
      </c>
      <c r="G11" s="55">
        <v>0.85</v>
      </c>
      <c r="H11" s="55">
        <v>1.04</v>
      </c>
    </row>
    <row r="12" spans="1:8" ht="14.1" customHeight="1">
      <c r="B12" s="54">
        <v>1.5</v>
      </c>
      <c r="C12" s="55">
        <v>0.97</v>
      </c>
      <c r="E12" s="55">
        <v>0.87</v>
      </c>
      <c r="F12" s="55">
        <v>0.79</v>
      </c>
      <c r="G12" s="55">
        <v>0.84</v>
      </c>
      <c r="H12" s="55">
        <v>1.23</v>
      </c>
    </row>
    <row r="14" spans="1:8" ht="14.1" customHeight="1">
      <c r="A14" s="57" t="s">
        <v>376</v>
      </c>
      <c r="B14" s="54">
        <v>1</v>
      </c>
      <c r="C14" s="55">
        <v>0.75</v>
      </c>
      <c r="D14" s="55">
        <v>0.1</v>
      </c>
      <c r="E14" s="55">
        <v>0.92</v>
      </c>
      <c r="F14" s="55">
        <v>0.74</v>
      </c>
      <c r="G14" s="55">
        <v>0.98</v>
      </c>
      <c r="H14" s="55">
        <v>0.96</v>
      </c>
    </row>
    <row r="15" spans="1:8" ht="14.1" customHeight="1">
      <c r="B15" s="54">
        <v>1.25</v>
      </c>
      <c r="C15" s="55">
        <v>0.93</v>
      </c>
      <c r="E15" s="55">
        <v>1.1200000000000001</v>
      </c>
      <c r="F15" s="55">
        <v>0.9</v>
      </c>
      <c r="G15" s="55">
        <v>0.97</v>
      </c>
      <c r="H15" s="55">
        <v>1.19</v>
      </c>
    </row>
    <row r="16" spans="1:8" ht="14.1" customHeight="1">
      <c r="B16" s="54">
        <v>1.5</v>
      </c>
      <c r="C16" s="55">
        <v>1.1100000000000001</v>
      </c>
      <c r="E16" s="55">
        <v>1.3</v>
      </c>
      <c r="F16" s="55">
        <v>1.04</v>
      </c>
      <c r="G16" s="55">
        <v>0.96</v>
      </c>
      <c r="H16" s="55">
        <v>1.41</v>
      </c>
    </row>
    <row r="17" spans="1:8" ht="14.1" customHeight="1">
      <c r="B17" s="54">
        <v>2</v>
      </c>
      <c r="C17" s="55">
        <v>1.48</v>
      </c>
      <c r="E17" s="55">
        <v>1.63</v>
      </c>
      <c r="F17" s="55">
        <v>1.3</v>
      </c>
      <c r="G17" s="55">
        <v>0.94</v>
      </c>
      <c r="H17" s="55">
        <v>1.84</v>
      </c>
    </row>
    <row r="19" spans="1:8" ht="14.1" customHeight="1">
      <c r="A19" s="57" t="s">
        <v>377</v>
      </c>
      <c r="B19" s="54">
        <v>1.25</v>
      </c>
      <c r="C19" s="55">
        <v>1.1299999999999999</v>
      </c>
      <c r="D19" s="55">
        <v>0.12</v>
      </c>
      <c r="E19" s="55">
        <v>1.98</v>
      </c>
      <c r="F19" s="55">
        <v>1.32</v>
      </c>
      <c r="G19" s="55">
        <v>1.17</v>
      </c>
      <c r="H19" s="55">
        <v>1.44</v>
      </c>
    </row>
    <row r="20" spans="1:8" ht="14.1" customHeight="1">
      <c r="B20" s="54">
        <v>1.5</v>
      </c>
      <c r="C20" s="55">
        <v>1.34</v>
      </c>
      <c r="E20" s="55">
        <v>2.3199999999999998</v>
      </c>
      <c r="F20" s="55">
        <v>1.55</v>
      </c>
      <c r="G20" s="55">
        <v>1.17</v>
      </c>
      <c r="H20" s="55">
        <v>1.71</v>
      </c>
    </row>
    <row r="21" spans="1:8" ht="14.1" customHeight="1">
      <c r="B21" s="54">
        <v>2</v>
      </c>
      <c r="C21" s="55">
        <v>1.76</v>
      </c>
      <c r="E21" s="55">
        <v>2.94</v>
      </c>
      <c r="F21" s="55">
        <v>1.96</v>
      </c>
      <c r="G21" s="55">
        <v>1.1499999999999999</v>
      </c>
      <c r="H21" s="55">
        <v>2.2400000000000002</v>
      </c>
    </row>
    <row r="22" spans="1:8" ht="14.1" customHeight="1">
      <c r="B22" s="54">
        <v>2.5</v>
      </c>
      <c r="C22" s="55">
        <v>2.19</v>
      </c>
      <c r="E22" s="55">
        <v>3.5</v>
      </c>
      <c r="F22" s="55">
        <v>2.33</v>
      </c>
      <c r="G22" s="55">
        <v>1.1299999999999999</v>
      </c>
      <c r="H22" s="55">
        <v>2.75</v>
      </c>
    </row>
    <row r="23" spans="1:8" ht="14.1" customHeight="1">
      <c r="B23" s="54">
        <v>3</v>
      </c>
      <c r="C23" s="55">
        <v>2.54</v>
      </c>
      <c r="E23" s="55">
        <v>3.98</v>
      </c>
      <c r="F23" s="55">
        <v>2.66</v>
      </c>
      <c r="G23" s="55">
        <v>1.1100000000000001</v>
      </c>
      <c r="H23" s="55">
        <v>3.24</v>
      </c>
    </row>
    <row r="25" spans="1:8" ht="14.1" customHeight="1">
      <c r="A25" s="57" t="s">
        <v>378</v>
      </c>
      <c r="B25" s="54">
        <v>1.25</v>
      </c>
      <c r="C25" s="55">
        <v>1.21</v>
      </c>
      <c r="D25" s="55">
        <v>0.13</v>
      </c>
      <c r="E25" s="55">
        <v>2.4300000000000002</v>
      </c>
      <c r="F25" s="55">
        <v>1.52</v>
      </c>
      <c r="G25" s="55">
        <v>1.26</v>
      </c>
      <c r="H25" s="55">
        <v>1.54</v>
      </c>
    </row>
    <row r="26" spans="1:8" ht="14.1" customHeight="1">
      <c r="B26" s="54">
        <v>1.5</v>
      </c>
      <c r="C26" s="55">
        <v>1.44</v>
      </c>
      <c r="E26" s="55">
        <v>2.84</v>
      </c>
      <c r="F26" s="55">
        <v>1.78</v>
      </c>
      <c r="G26" s="55">
        <v>1.25</v>
      </c>
      <c r="H26" s="55">
        <v>1.83</v>
      </c>
    </row>
    <row r="27" spans="1:8" ht="14.1" customHeight="1">
      <c r="B27" s="54">
        <v>2</v>
      </c>
      <c r="C27" s="55">
        <v>1.88</v>
      </c>
      <c r="E27" s="55">
        <v>3.62</v>
      </c>
      <c r="F27" s="55">
        <v>2.2599999999999998</v>
      </c>
      <c r="G27" s="55">
        <v>1.23</v>
      </c>
      <c r="H27" s="55">
        <v>2.4</v>
      </c>
    </row>
    <row r="29" spans="1:8" ht="14.1" customHeight="1">
      <c r="A29" s="57" t="s">
        <v>379</v>
      </c>
      <c r="B29" s="54">
        <v>1.5</v>
      </c>
      <c r="C29" s="55">
        <v>1.58</v>
      </c>
      <c r="D29" s="55">
        <v>0.14000000000000001</v>
      </c>
      <c r="E29" s="55">
        <v>3.77</v>
      </c>
      <c r="F29" s="55">
        <v>2.15</v>
      </c>
      <c r="G29" s="55">
        <v>1.37</v>
      </c>
      <c r="H29" s="55">
        <v>2.0099999999999998</v>
      </c>
    </row>
    <row r="30" spans="1:8" ht="14.1" customHeight="1">
      <c r="B30" s="54">
        <v>2</v>
      </c>
      <c r="C30" s="55">
        <v>22.07</v>
      </c>
      <c r="E30" s="55">
        <v>4.8099999999999996</v>
      </c>
      <c r="F30" s="55">
        <v>2.75</v>
      </c>
      <c r="G30" s="55">
        <v>1.35</v>
      </c>
      <c r="H30" s="55">
        <v>2.64</v>
      </c>
    </row>
    <row r="32" spans="1:8" ht="14.1" customHeight="1">
      <c r="A32" s="57" t="s">
        <v>380</v>
      </c>
      <c r="B32" s="54">
        <v>1.5</v>
      </c>
      <c r="C32" s="55">
        <v>1.72</v>
      </c>
      <c r="D32" s="55">
        <v>0.15</v>
      </c>
      <c r="E32" s="55">
        <v>4.87</v>
      </c>
      <c r="F32" s="55">
        <v>2.56</v>
      </c>
      <c r="G32" s="55">
        <v>1.49</v>
      </c>
      <c r="H32" s="55">
        <v>2.19</v>
      </c>
    </row>
    <row r="34" spans="1:8" ht="14.1" customHeight="1">
      <c r="A34" s="57" t="s">
        <v>381</v>
      </c>
      <c r="B34" s="54">
        <v>1.5</v>
      </c>
      <c r="C34" s="55">
        <v>1.81</v>
      </c>
      <c r="D34" s="55">
        <v>0.16</v>
      </c>
      <c r="E34" s="55">
        <v>5.72</v>
      </c>
      <c r="F34" s="55">
        <v>2.86</v>
      </c>
      <c r="G34" s="55">
        <v>1.57</v>
      </c>
      <c r="H34" s="55">
        <v>2.31</v>
      </c>
    </row>
    <row r="35" spans="1:8" ht="14.1" customHeight="1">
      <c r="B35" s="54">
        <v>2</v>
      </c>
      <c r="C35" s="55">
        <v>2.39</v>
      </c>
      <c r="E35" s="55">
        <v>7.34</v>
      </c>
      <c r="F35" s="55">
        <v>3.67</v>
      </c>
      <c r="G35" s="55">
        <v>1.55</v>
      </c>
      <c r="H35" s="55">
        <v>3.04</v>
      </c>
    </row>
    <row r="36" spans="1:8" ht="14.1" customHeight="1">
      <c r="B36" s="54">
        <v>2.5</v>
      </c>
      <c r="C36" s="55">
        <v>2.9</v>
      </c>
      <c r="E36" s="55">
        <v>8.6300000000000008</v>
      </c>
      <c r="F36" s="55">
        <v>4.3099999999999996</v>
      </c>
      <c r="G36" s="55">
        <v>1.53</v>
      </c>
      <c r="H36" s="55">
        <v>3.7</v>
      </c>
    </row>
    <row r="37" spans="1:8" ht="14.1" customHeight="1">
      <c r="B37" s="54">
        <v>3</v>
      </c>
      <c r="C37" s="55">
        <v>3.43</v>
      </c>
      <c r="E37" s="55">
        <v>9.91</v>
      </c>
      <c r="F37" s="55">
        <v>4.95</v>
      </c>
      <c r="G37" s="55">
        <v>1.51</v>
      </c>
      <c r="H37" s="55">
        <v>4.3600000000000003</v>
      </c>
    </row>
    <row r="38" spans="1:8" ht="14.1" customHeight="1">
      <c r="B38" s="54">
        <v>4</v>
      </c>
      <c r="C38" s="55">
        <v>4.5199999999999996</v>
      </c>
      <c r="E38" s="55">
        <v>12.6</v>
      </c>
      <c r="F38" s="55">
        <v>6.3</v>
      </c>
      <c r="G38" s="55">
        <v>1.48</v>
      </c>
      <c r="H38" s="55">
        <v>5.76</v>
      </c>
    </row>
    <row r="40" spans="1:8" ht="14.1" customHeight="1">
      <c r="A40" s="57" t="s">
        <v>382</v>
      </c>
      <c r="B40" s="54">
        <v>2</v>
      </c>
      <c r="C40" s="55">
        <v>2.7</v>
      </c>
      <c r="D40" s="55">
        <v>0.18</v>
      </c>
      <c r="E40" s="55">
        <v>1.62</v>
      </c>
      <c r="F40" s="55">
        <v>4.72</v>
      </c>
      <c r="G40" s="55">
        <v>1.76</v>
      </c>
      <c r="H40" s="55">
        <v>3.44</v>
      </c>
    </row>
    <row r="42" spans="1:8" ht="14.1" customHeight="1">
      <c r="A42" s="57" t="s">
        <v>383</v>
      </c>
      <c r="B42" s="54">
        <v>2</v>
      </c>
      <c r="C42" s="55">
        <v>3.02</v>
      </c>
      <c r="D42" s="55">
        <v>0.2</v>
      </c>
      <c r="E42" s="55">
        <v>14.77</v>
      </c>
      <c r="F42" s="55">
        <v>5.91</v>
      </c>
      <c r="G42" s="55">
        <v>1.96</v>
      </c>
      <c r="H42" s="55">
        <v>3.84</v>
      </c>
    </row>
    <row r="43" spans="1:8" ht="14.1" customHeight="1">
      <c r="B43" s="54">
        <v>2.5</v>
      </c>
      <c r="C43" s="55">
        <v>3.69</v>
      </c>
      <c r="E43" s="55">
        <v>17.600000000000001</v>
      </c>
      <c r="F43" s="55">
        <v>7.04</v>
      </c>
      <c r="G43" s="55">
        <v>1.94</v>
      </c>
      <c r="H43" s="55">
        <v>4.7</v>
      </c>
    </row>
    <row r="44" spans="1:8" ht="14.1" customHeight="1">
      <c r="B44" s="54">
        <v>3</v>
      </c>
      <c r="C44" s="55">
        <v>4.43</v>
      </c>
      <c r="E44" s="55">
        <v>20.85</v>
      </c>
      <c r="F44" s="55">
        <v>8.34</v>
      </c>
      <c r="G44" s="55">
        <v>1.92</v>
      </c>
      <c r="H44" s="55">
        <v>5.64</v>
      </c>
    </row>
    <row r="45" spans="1:8" ht="14.1" customHeight="1">
      <c r="B45" s="54">
        <v>4</v>
      </c>
      <c r="C45" s="55">
        <v>5.78</v>
      </c>
      <c r="E45" s="55">
        <v>26.15</v>
      </c>
      <c r="F45" s="55">
        <v>10.46</v>
      </c>
      <c r="G45" s="55">
        <v>1.89</v>
      </c>
      <c r="H45" s="55">
        <v>7.36</v>
      </c>
    </row>
    <row r="46" spans="1:8" ht="14.1" customHeight="1">
      <c r="B46" s="54">
        <v>5</v>
      </c>
      <c r="C46" s="55">
        <v>7.07</v>
      </c>
      <c r="E46" s="55">
        <v>30.75</v>
      </c>
      <c r="F46" s="55">
        <v>12.3</v>
      </c>
      <c r="G46" s="55">
        <v>1.85</v>
      </c>
      <c r="H46" s="55">
        <v>9</v>
      </c>
    </row>
    <row r="48" spans="1:8" ht="14.1" customHeight="1">
      <c r="A48" s="57" t="s">
        <v>384</v>
      </c>
      <c r="B48" s="54">
        <v>2</v>
      </c>
      <c r="C48" s="55">
        <v>3.64</v>
      </c>
      <c r="D48" s="55">
        <v>0.24</v>
      </c>
      <c r="E48" s="55">
        <v>26.05</v>
      </c>
      <c r="F48" s="55">
        <v>8.68</v>
      </c>
      <c r="G48" s="55">
        <v>2.37</v>
      </c>
      <c r="H48" s="55">
        <v>4.6399999999999997</v>
      </c>
    </row>
    <row r="49" spans="1:8" ht="14.1" customHeight="1">
      <c r="B49" s="54">
        <v>2.5</v>
      </c>
      <c r="C49" s="55">
        <v>4.47</v>
      </c>
      <c r="E49" s="55">
        <v>31.3</v>
      </c>
      <c r="F49" s="55">
        <v>10.4</v>
      </c>
      <c r="G49" s="55">
        <v>2.34</v>
      </c>
      <c r="H49" s="55">
        <v>5.7</v>
      </c>
    </row>
    <row r="50" spans="1:8" ht="14.1" customHeight="1">
      <c r="B50" s="54">
        <v>3</v>
      </c>
      <c r="C50" s="55">
        <v>5.37</v>
      </c>
      <c r="E50" s="55">
        <v>37.14</v>
      </c>
      <c r="F50" s="55">
        <v>12.38</v>
      </c>
      <c r="G50" s="55">
        <v>2.33</v>
      </c>
      <c r="H50" s="55">
        <v>6.84</v>
      </c>
    </row>
    <row r="51" spans="1:8" ht="14.1" customHeight="1">
      <c r="B51" s="54">
        <v>4</v>
      </c>
      <c r="C51" s="55">
        <v>7.04</v>
      </c>
      <c r="E51" s="55">
        <v>47.07</v>
      </c>
      <c r="F51" s="55">
        <v>15.69</v>
      </c>
      <c r="G51" s="55">
        <v>2.29</v>
      </c>
      <c r="H51" s="55">
        <v>8.9600000000000009</v>
      </c>
    </row>
    <row r="52" spans="1:8" ht="14.1" customHeight="1">
      <c r="B52" s="54">
        <v>5</v>
      </c>
      <c r="C52" s="55">
        <v>8.64</v>
      </c>
      <c r="E52" s="55">
        <v>55.92</v>
      </c>
      <c r="F52" s="55">
        <v>18.64</v>
      </c>
      <c r="G52" s="55">
        <v>2.25</v>
      </c>
      <c r="H52" s="55">
        <v>11</v>
      </c>
    </row>
    <row r="54" spans="1:8" ht="14.1" customHeight="1">
      <c r="A54" s="57" t="s">
        <v>385</v>
      </c>
      <c r="B54" s="54">
        <v>2</v>
      </c>
      <c r="C54" s="55">
        <v>4.2699999999999996</v>
      </c>
      <c r="D54" s="55">
        <v>0.28000000000000003</v>
      </c>
      <c r="E54" s="55">
        <v>41.96</v>
      </c>
      <c r="F54" s="55">
        <v>11.99</v>
      </c>
      <c r="G54" s="55">
        <v>2.78</v>
      </c>
      <c r="H54" s="55">
        <v>5.44</v>
      </c>
    </row>
    <row r="55" spans="1:8" ht="14.1" customHeight="1">
      <c r="B55" s="54">
        <v>2.5</v>
      </c>
      <c r="C55" s="55">
        <v>5.3</v>
      </c>
      <c r="E55" s="55">
        <v>51.33</v>
      </c>
      <c r="F55" s="55">
        <v>14.67</v>
      </c>
      <c r="G55" s="55">
        <v>2.76</v>
      </c>
      <c r="H55" s="55">
        <v>6.75</v>
      </c>
    </row>
    <row r="56" spans="1:8" ht="14.1" customHeight="1">
      <c r="B56" s="54">
        <v>3</v>
      </c>
      <c r="C56" s="55">
        <v>6.31</v>
      </c>
      <c r="E56" s="55">
        <v>60.27</v>
      </c>
      <c r="F56" s="55">
        <v>17.22</v>
      </c>
      <c r="G56" s="55">
        <v>2.74</v>
      </c>
      <c r="H56" s="55">
        <v>8.0399999999999991</v>
      </c>
    </row>
    <row r="57" spans="1:8" ht="14.1" customHeight="1">
      <c r="B57" s="54">
        <v>4</v>
      </c>
      <c r="C57" s="55">
        <v>8.3000000000000007</v>
      </c>
      <c r="E57" s="55">
        <v>76.900000000000006</v>
      </c>
      <c r="F57" s="55">
        <v>22</v>
      </c>
      <c r="G57" s="55">
        <v>2.69</v>
      </c>
      <c r="H57" s="55">
        <v>10.56</v>
      </c>
    </row>
    <row r="58" spans="1:8" ht="14.1" customHeight="1">
      <c r="B58" s="54">
        <v>5</v>
      </c>
      <c r="C58" s="55">
        <v>9.57</v>
      </c>
      <c r="E58" s="55">
        <v>82.6</v>
      </c>
      <c r="F58" s="55">
        <v>23.6</v>
      </c>
      <c r="G58" s="55">
        <v>2.6</v>
      </c>
      <c r="H58" s="55">
        <v>12.19</v>
      </c>
    </row>
    <row r="60" spans="1:8" ht="14.1" customHeight="1">
      <c r="A60" s="57" t="s">
        <v>386</v>
      </c>
      <c r="B60" s="54">
        <v>3</v>
      </c>
      <c r="C60" s="55">
        <v>7.26</v>
      </c>
      <c r="D60" s="55">
        <v>0.32</v>
      </c>
      <c r="E60" s="55">
        <v>91.45</v>
      </c>
      <c r="F60" s="55">
        <v>22.86</v>
      </c>
      <c r="G60" s="55">
        <v>3.14</v>
      </c>
      <c r="H60" s="55">
        <v>9.24</v>
      </c>
    </row>
    <row r="61" spans="1:8" ht="14.1" customHeight="1">
      <c r="B61" s="54">
        <v>4</v>
      </c>
      <c r="C61" s="55">
        <v>9.06</v>
      </c>
      <c r="E61" s="55">
        <v>108</v>
      </c>
      <c r="F61" s="55">
        <v>27.1</v>
      </c>
      <c r="G61" s="55">
        <v>3.07</v>
      </c>
      <c r="H61" s="55">
        <v>11.5</v>
      </c>
    </row>
    <row r="62" spans="1:8" ht="14.1" customHeight="1">
      <c r="B62" s="54">
        <v>5</v>
      </c>
      <c r="C62" s="55">
        <v>11.78</v>
      </c>
      <c r="E62" s="55">
        <v>141.19999999999999</v>
      </c>
      <c r="F62" s="55">
        <v>35.31</v>
      </c>
      <c r="G62" s="55">
        <v>3.06</v>
      </c>
      <c r="H62" s="55">
        <v>15</v>
      </c>
    </row>
    <row r="63" spans="1:8" ht="14.1" customHeight="1">
      <c r="B63" s="54">
        <v>6</v>
      </c>
      <c r="C63" s="55">
        <v>13.94</v>
      </c>
      <c r="E63" s="55">
        <v>163.19999999999999</v>
      </c>
      <c r="F63" s="55">
        <v>40.79</v>
      </c>
      <c r="G63" s="55">
        <v>3.03</v>
      </c>
      <c r="H63" s="55">
        <v>17.760000000000002</v>
      </c>
    </row>
    <row r="65" spans="1:8" ht="14.1" customHeight="1">
      <c r="A65" s="57" t="s">
        <v>387</v>
      </c>
      <c r="B65" s="54">
        <v>3</v>
      </c>
      <c r="C65" s="55">
        <v>8.1999999999999993</v>
      </c>
      <c r="D65" s="55">
        <v>0.36</v>
      </c>
      <c r="E65" s="55">
        <v>131.80000000000001</v>
      </c>
      <c r="F65" s="55">
        <v>29.3</v>
      </c>
      <c r="G65" s="55">
        <v>3.55</v>
      </c>
      <c r="H65" s="55">
        <v>10.44</v>
      </c>
    </row>
    <row r="66" spans="1:8" ht="14.1" customHeight="1">
      <c r="B66" s="54">
        <v>4</v>
      </c>
      <c r="C66" s="55">
        <v>10.8</v>
      </c>
      <c r="E66" s="55">
        <v>170</v>
      </c>
      <c r="F66" s="55">
        <v>37.770000000000003</v>
      </c>
      <c r="G66" s="55">
        <v>3.52</v>
      </c>
      <c r="H66" s="55">
        <v>13.76</v>
      </c>
    </row>
    <row r="67" spans="1:8" ht="14.1" customHeight="1">
      <c r="B67" s="54">
        <v>4.5</v>
      </c>
      <c r="C67" s="55">
        <v>11.9</v>
      </c>
      <c r="E67" s="55">
        <v>188</v>
      </c>
      <c r="F67" s="55">
        <v>41.8</v>
      </c>
      <c r="G67" s="55">
        <v>3.5</v>
      </c>
      <c r="H67" s="55">
        <v>15.3</v>
      </c>
    </row>
    <row r="68" spans="1:8" ht="14.1" customHeight="1">
      <c r="B68" s="54">
        <v>5</v>
      </c>
      <c r="C68" s="55">
        <v>13.35</v>
      </c>
      <c r="E68" s="55">
        <v>205.4</v>
      </c>
      <c r="F68" s="55">
        <v>45.65</v>
      </c>
      <c r="G68" s="55">
        <v>3.48</v>
      </c>
      <c r="H68" s="55">
        <v>17</v>
      </c>
    </row>
    <row r="69" spans="1:8" ht="14.1" customHeight="1">
      <c r="B69" s="54">
        <v>6</v>
      </c>
      <c r="C69" s="55">
        <v>15.62</v>
      </c>
      <c r="E69" s="55">
        <v>283.3</v>
      </c>
      <c r="F69" s="55">
        <v>52.95</v>
      </c>
      <c r="G69" s="55">
        <v>3.43</v>
      </c>
      <c r="H69" s="55">
        <v>20.16</v>
      </c>
    </row>
    <row r="71" spans="1:8" ht="14.1" customHeight="1">
      <c r="A71" s="57" t="s">
        <v>388</v>
      </c>
      <c r="B71" s="54">
        <v>2.5</v>
      </c>
      <c r="C71" s="55">
        <v>7.71</v>
      </c>
      <c r="D71" s="55">
        <v>0.4</v>
      </c>
      <c r="E71" s="55">
        <v>149.4</v>
      </c>
      <c r="F71" s="55">
        <v>30.85</v>
      </c>
      <c r="G71" s="55">
        <v>3.96</v>
      </c>
      <c r="H71" s="55">
        <v>9.5299999999999994</v>
      </c>
    </row>
    <row r="72" spans="1:8" ht="14.1" customHeight="1">
      <c r="B72" s="54">
        <v>3</v>
      </c>
      <c r="C72" s="55">
        <v>9.14</v>
      </c>
      <c r="E72" s="55">
        <v>182.7</v>
      </c>
      <c r="F72" s="55">
        <v>36.54</v>
      </c>
      <c r="G72" s="55">
        <v>3.96</v>
      </c>
      <c r="H72" s="55">
        <v>11.64</v>
      </c>
    </row>
    <row r="73" spans="1:8" ht="14.1" customHeight="1">
      <c r="B73" s="54">
        <v>4</v>
      </c>
      <c r="C73" s="55">
        <v>12.06</v>
      </c>
      <c r="E73" s="55">
        <v>236.3</v>
      </c>
      <c r="F73" s="55">
        <v>47.27</v>
      </c>
      <c r="G73" s="55">
        <v>3.92</v>
      </c>
      <c r="H73" s="55">
        <v>15.36</v>
      </c>
    </row>
    <row r="74" spans="1:8" ht="14.1" customHeight="1">
      <c r="B74" s="54">
        <v>5</v>
      </c>
      <c r="C74" s="55">
        <v>14.92</v>
      </c>
      <c r="E74" s="55">
        <v>286.60000000000002</v>
      </c>
      <c r="F74" s="55">
        <v>57.32</v>
      </c>
      <c r="G74" s="55">
        <v>3.88</v>
      </c>
      <c r="H74" s="55">
        <v>19</v>
      </c>
    </row>
    <row r="75" spans="1:8" ht="14.1" customHeight="1">
      <c r="B75" s="54">
        <v>6</v>
      </c>
      <c r="C75" s="55">
        <v>17.71</v>
      </c>
      <c r="E75" s="55">
        <v>333.6</v>
      </c>
      <c r="F75" s="55">
        <v>66.72</v>
      </c>
      <c r="G75" s="55">
        <v>3.84</v>
      </c>
      <c r="H75" s="55">
        <v>22.56</v>
      </c>
    </row>
    <row r="77" spans="1:8" ht="14.1" customHeight="1">
      <c r="A77" s="57" t="s">
        <v>389</v>
      </c>
      <c r="B77" s="54">
        <v>4</v>
      </c>
      <c r="C77" s="55">
        <v>13.32</v>
      </c>
      <c r="D77" s="55">
        <v>0.44</v>
      </c>
      <c r="E77" s="55">
        <v>318</v>
      </c>
      <c r="F77" s="55">
        <v>57.83</v>
      </c>
      <c r="G77" s="55">
        <v>4.33</v>
      </c>
      <c r="H77" s="55">
        <v>16.96</v>
      </c>
    </row>
    <row r="78" spans="1:8" ht="14.1" customHeight="1">
      <c r="B78" s="54">
        <v>5</v>
      </c>
      <c r="C78" s="55">
        <v>16.489999999999998</v>
      </c>
      <c r="E78" s="55">
        <v>386.7</v>
      </c>
      <c r="F78" s="55">
        <v>70.319999999999993</v>
      </c>
      <c r="G78" s="55">
        <v>4.29</v>
      </c>
      <c r="H78" s="55">
        <v>21</v>
      </c>
    </row>
    <row r="79" spans="1:8" ht="14.1" customHeight="1">
      <c r="B79" s="54">
        <v>6</v>
      </c>
      <c r="C79" s="55">
        <v>19.600000000000001</v>
      </c>
      <c r="E79" s="55">
        <v>451.4</v>
      </c>
      <c r="F79" s="55">
        <v>82.08</v>
      </c>
      <c r="G79" s="55">
        <v>4.25</v>
      </c>
      <c r="H79" s="55">
        <v>24.96</v>
      </c>
    </row>
    <row r="81" spans="1:8" ht="14.1" customHeight="1">
      <c r="A81" s="57" t="s">
        <v>390</v>
      </c>
      <c r="B81" s="54">
        <v>3</v>
      </c>
      <c r="C81" s="55">
        <v>10.84</v>
      </c>
      <c r="D81" s="55">
        <v>0.5</v>
      </c>
      <c r="E81" s="55">
        <v>312.35000000000002</v>
      </c>
      <c r="F81" s="55">
        <v>52.06</v>
      </c>
      <c r="G81" s="55">
        <v>4.76</v>
      </c>
      <c r="H81" s="55">
        <v>13.81</v>
      </c>
    </row>
    <row r="82" spans="1:8" ht="14.1" customHeight="1">
      <c r="B82" s="54">
        <v>4</v>
      </c>
      <c r="C82" s="55">
        <v>14.57</v>
      </c>
      <c r="E82" s="55">
        <v>416.7</v>
      </c>
      <c r="F82" s="55">
        <v>69.459999999999994</v>
      </c>
      <c r="G82" s="55">
        <v>4.74</v>
      </c>
      <c r="H82" s="55">
        <v>18.559999999999999</v>
      </c>
    </row>
    <row r="83" spans="1:8" ht="14.1" customHeight="1">
      <c r="B83" s="54">
        <v>5</v>
      </c>
      <c r="C83" s="55">
        <v>18.059999999999999</v>
      </c>
      <c r="E83" s="55">
        <v>507.9</v>
      </c>
      <c r="F83" s="55">
        <v>84.65</v>
      </c>
      <c r="G83" s="55">
        <v>4.7</v>
      </c>
      <c r="H83" s="55">
        <v>23</v>
      </c>
    </row>
    <row r="84" spans="1:8" ht="14.1" customHeight="1">
      <c r="B84" s="54">
        <v>6</v>
      </c>
      <c r="C84" s="55">
        <v>21.48</v>
      </c>
      <c r="E84" s="55">
        <v>594.29999999999995</v>
      </c>
      <c r="F84" s="55">
        <v>99.04</v>
      </c>
      <c r="G84" s="55">
        <v>4.66</v>
      </c>
      <c r="H84" s="55">
        <v>27.36</v>
      </c>
    </row>
    <row r="86" spans="1:8" ht="14.1" customHeight="1">
      <c r="A86" s="57" t="s">
        <v>391</v>
      </c>
      <c r="B86" s="54">
        <v>4</v>
      </c>
      <c r="C86" s="55">
        <v>15.2</v>
      </c>
      <c r="D86" s="55">
        <v>0.55000000000000004</v>
      </c>
      <c r="E86" s="55">
        <v>472.9</v>
      </c>
      <c r="F86" s="55">
        <v>75.67</v>
      </c>
      <c r="G86" s="55">
        <v>4.9400000000000004</v>
      </c>
      <c r="H86" s="55">
        <v>19.36</v>
      </c>
    </row>
    <row r="87" spans="1:8" ht="14.1" customHeight="1">
      <c r="B87" s="54">
        <v>5</v>
      </c>
      <c r="C87" s="55">
        <v>18.84</v>
      </c>
      <c r="E87" s="55">
        <v>577</v>
      </c>
      <c r="F87" s="55">
        <v>92.32</v>
      </c>
      <c r="G87" s="55">
        <v>4.9000000000000004</v>
      </c>
      <c r="H87" s="55">
        <v>24</v>
      </c>
    </row>
    <row r="88" spans="1:8" ht="14.1" customHeight="1">
      <c r="B88" s="54">
        <v>6</v>
      </c>
      <c r="C88" s="55">
        <v>22.42</v>
      </c>
      <c r="E88" s="55">
        <v>675.8</v>
      </c>
      <c r="F88" s="55">
        <v>108.1</v>
      </c>
      <c r="G88" s="55">
        <v>4.8600000000000003</v>
      </c>
      <c r="H88" s="55">
        <v>28.56</v>
      </c>
    </row>
    <row r="90" spans="1:8" ht="14.1" customHeight="1">
      <c r="A90" s="57" t="s">
        <v>392</v>
      </c>
      <c r="B90" s="54">
        <v>5</v>
      </c>
      <c r="C90" s="55">
        <v>20.64</v>
      </c>
      <c r="D90" s="55">
        <v>0.59</v>
      </c>
      <c r="E90" s="55">
        <v>789</v>
      </c>
      <c r="F90" s="55">
        <v>113</v>
      </c>
      <c r="G90" s="55">
        <v>5.47</v>
      </c>
      <c r="H90" s="55">
        <v>26.3</v>
      </c>
    </row>
    <row r="91" spans="1:8" ht="14.1" customHeight="1">
      <c r="B91" s="54">
        <v>6</v>
      </c>
      <c r="C91" s="55">
        <v>24.27</v>
      </c>
      <c r="E91" s="55">
        <v>909.3</v>
      </c>
      <c r="F91" s="55">
        <v>137.80000000000001</v>
      </c>
      <c r="G91" s="55">
        <v>5.43</v>
      </c>
      <c r="H91" s="55">
        <v>30.92</v>
      </c>
    </row>
    <row r="93" spans="1:8" ht="14.1" customHeight="1">
      <c r="A93" s="57" t="s">
        <v>393</v>
      </c>
      <c r="B93" s="54">
        <v>3</v>
      </c>
      <c r="C93" s="55">
        <v>13.6</v>
      </c>
      <c r="D93" s="55">
        <v>0.62</v>
      </c>
      <c r="E93" s="55">
        <v>619</v>
      </c>
      <c r="F93" s="55">
        <v>84.8</v>
      </c>
      <c r="G93" s="55">
        <v>5.98</v>
      </c>
      <c r="H93" s="55">
        <v>17.329999999999998</v>
      </c>
    </row>
    <row r="94" spans="1:8" ht="14.1" customHeight="1">
      <c r="B94" s="54">
        <v>4</v>
      </c>
      <c r="C94" s="55">
        <v>17.97</v>
      </c>
      <c r="E94" s="55">
        <v>808</v>
      </c>
      <c r="F94" s="55">
        <v>108</v>
      </c>
      <c r="G94" s="55">
        <v>5.94</v>
      </c>
      <c r="H94" s="55">
        <v>22.9</v>
      </c>
    </row>
    <row r="95" spans="1:8" ht="14.1" customHeight="1">
      <c r="B95" s="54">
        <v>5</v>
      </c>
      <c r="C95" s="55">
        <v>2.21</v>
      </c>
      <c r="E95" s="55">
        <v>981</v>
      </c>
      <c r="F95" s="55">
        <v>131</v>
      </c>
      <c r="G95" s="55">
        <v>5.88</v>
      </c>
      <c r="H95" s="55">
        <v>28.3</v>
      </c>
    </row>
    <row r="96" spans="1:8" ht="14.1" customHeight="1">
      <c r="B96" s="54">
        <v>6</v>
      </c>
      <c r="C96" s="55">
        <v>26.38</v>
      </c>
      <c r="E96" s="55">
        <v>1150</v>
      </c>
      <c r="F96" s="55">
        <v>153</v>
      </c>
      <c r="G96" s="55">
        <v>5.84</v>
      </c>
      <c r="H96" s="55">
        <v>33.6</v>
      </c>
    </row>
    <row r="98" spans="1:8" ht="14.1" customHeight="1">
      <c r="A98" s="57" t="s">
        <v>394</v>
      </c>
      <c r="B98" s="54">
        <v>5</v>
      </c>
      <c r="C98" s="55">
        <v>23.79</v>
      </c>
      <c r="D98" s="55">
        <v>0.71</v>
      </c>
      <c r="E98" s="55">
        <v>1200</v>
      </c>
      <c r="F98" s="55">
        <v>150</v>
      </c>
      <c r="G98" s="55">
        <v>6.29</v>
      </c>
      <c r="H98" s="55">
        <v>30.3</v>
      </c>
    </row>
    <row r="99" spans="1:8" ht="14.1" customHeight="1">
      <c r="B99" s="54">
        <v>6</v>
      </c>
      <c r="C99" s="55">
        <v>28.82</v>
      </c>
      <c r="E99" s="55">
        <v>1390</v>
      </c>
      <c r="F99" s="55">
        <v>177</v>
      </c>
      <c r="G99" s="55">
        <v>6.16</v>
      </c>
      <c r="H99" s="55">
        <v>36.72</v>
      </c>
    </row>
    <row r="100" spans="1:8" ht="14.1" customHeight="1">
      <c r="B100" s="54">
        <v>8</v>
      </c>
      <c r="C100" s="55">
        <v>36.450000000000003</v>
      </c>
      <c r="E100" s="55">
        <v>1752</v>
      </c>
      <c r="F100" s="55">
        <v>234.5</v>
      </c>
      <c r="G100" s="55">
        <v>6.14</v>
      </c>
      <c r="H100" s="55">
        <v>46.44</v>
      </c>
    </row>
    <row r="102" spans="1:8" ht="14.1" customHeight="1">
      <c r="A102" s="57" t="s">
        <v>395</v>
      </c>
      <c r="B102" s="54">
        <v>6</v>
      </c>
      <c r="C102" s="55">
        <v>31.8</v>
      </c>
      <c r="D102" s="55">
        <v>0.79</v>
      </c>
      <c r="E102" s="55">
        <v>2017</v>
      </c>
      <c r="F102" s="55">
        <v>234.5</v>
      </c>
      <c r="G102" s="55">
        <v>7.06</v>
      </c>
      <c r="H102" s="55">
        <v>40.51</v>
      </c>
    </row>
    <row r="103" spans="1:8" ht="14.1" customHeight="1">
      <c r="B103" s="54">
        <v>8</v>
      </c>
      <c r="C103" s="55">
        <v>41.92</v>
      </c>
      <c r="E103" s="55">
        <v>2591</v>
      </c>
      <c r="F103" s="55">
        <v>287.89999999999998</v>
      </c>
      <c r="G103" s="55">
        <v>6.97</v>
      </c>
      <c r="H103" s="55">
        <v>53.39</v>
      </c>
    </row>
    <row r="105" spans="1:8" ht="14.1" customHeight="1">
      <c r="A105" s="57" t="s">
        <v>396</v>
      </c>
      <c r="B105" s="54">
        <v>7</v>
      </c>
      <c r="C105" s="55">
        <v>41.09</v>
      </c>
      <c r="D105" s="55">
        <v>0.85</v>
      </c>
      <c r="E105" s="55">
        <v>3203</v>
      </c>
      <c r="F105" s="55">
        <v>335.8</v>
      </c>
      <c r="G105" s="55">
        <v>7.82</v>
      </c>
      <c r="H105" s="55">
        <v>52.35</v>
      </c>
    </row>
    <row r="106" spans="1:8" ht="14.1" customHeight="1">
      <c r="B106" s="54">
        <v>8</v>
      </c>
      <c r="C106" s="55">
        <v>46.94</v>
      </c>
      <c r="E106" s="55">
        <v>3622</v>
      </c>
      <c r="F106" s="55">
        <v>362.2</v>
      </c>
      <c r="G106" s="55">
        <v>7.78</v>
      </c>
      <c r="H106" s="55">
        <v>59.79</v>
      </c>
    </row>
    <row r="108" spans="1:8" ht="14.1" customHeight="1">
      <c r="A108" s="57" t="s">
        <v>397</v>
      </c>
      <c r="B108" s="54">
        <v>5</v>
      </c>
      <c r="C108" s="55">
        <v>33.08</v>
      </c>
      <c r="D108" s="55">
        <v>1</v>
      </c>
      <c r="E108" s="55">
        <v>3304</v>
      </c>
      <c r="F108" s="55">
        <v>310.10000000000002</v>
      </c>
      <c r="G108" s="55">
        <v>8.85</v>
      </c>
      <c r="H108" s="55">
        <v>42.14</v>
      </c>
    </row>
    <row r="109" spans="1:8" ht="14.1" customHeight="1">
      <c r="B109" s="54">
        <v>7</v>
      </c>
      <c r="C109" s="55">
        <v>45.49</v>
      </c>
      <c r="E109" s="55">
        <v>4327</v>
      </c>
      <c r="F109" s="55">
        <v>410.5</v>
      </c>
      <c r="G109" s="55">
        <v>8.64</v>
      </c>
      <c r="H109" s="55">
        <v>57.95</v>
      </c>
    </row>
    <row r="110" spans="1:8" ht="14.1" customHeight="1">
      <c r="B110" s="54">
        <v>8</v>
      </c>
      <c r="C110" s="55">
        <v>51.53</v>
      </c>
      <c r="E110" s="55">
        <v>4839</v>
      </c>
      <c r="F110" s="55">
        <v>462.2</v>
      </c>
      <c r="G110" s="55">
        <v>8.59</v>
      </c>
      <c r="H110" s="55">
        <v>65.64</v>
      </c>
    </row>
    <row r="112" spans="1:8" ht="14.1" customHeight="1">
      <c r="A112" s="57" t="s">
        <v>398</v>
      </c>
      <c r="B112" s="54">
        <v>5</v>
      </c>
      <c r="C112" s="55">
        <v>37.79</v>
      </c>
      <c r="E112" s="55">
        <v>4776</v>
      </c>
      <c r="F112" s="55">
        <v>392.5</v>
      </c>
      <c r="G112" s="55">
        <v>9.9600000000000009</v>
      </c>
      <c r="H112" s="55">
        <v>48.14</v>
      </c>
    </row>
    <row r="113" spans="2:8" ht="14.1" customHeight="1">
      <c r="B113" s="54">
        <v>6</v>
      </c>
      <c r="C113" s="55">
        <v>44.99</v>
      </c>
      <c r="E113" s="55">
        <v>5621</v>
      </c>
      <c r="F113" s="55">
        <v>464.6</v>
      </c>
      <c r="G113" s="55">
        <v>9.9</v>
      </c>
      <c r="H113" s="55">
        <v>57.32</v>
      </c>
    </row>
    <row r="114" spans="2:8" ht="14.1" customHeight="1">
      <c r="B114" s="54">
        <v>8</v>
      </c>
      <c r="C114" s="55">
        <v>58.98</v>
      </c>
      <c r="E114" s="55">
        <v>72222</v>
      </c>
      <c r="F114" s="55">
        <v>580.1</v>
      </c>
      <c r="G114" s="55">
        <v>9.8000000000000007</v>
      </c>
      <c r="H114" s="55">
        <v>75.14</v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9"/>
  <sheetViews>
    <sheetView workbookViewId="0">
      <selection activeCell="L15" sqref="L15"/>
    </sheetView>
  </sheetViews>
  <sheetFormatPr baseColWidth="10" defaultRowHeight="14.1" customHeight="1"/>
  <cols>
    <col min="1" max="1" width="8.28515625" style="57" customWidth="1"/>
    <col min="2" max="2" width="4.5703125" style="54" customWidth="1"/>
    <col min="3" max="3" width="5.85546875" style="55" bestFit="1" customWidth="1"/>
    <col min="4" max="4" width="4.5703125" style="55" bestFit="1" customWidth="1"/>
    <col min="5" max="5" width="6.7109375" style="73" bestFit="1" customWidth="1"/>
    <col min="6" max="6" width="4.85546875" style="74" bestFit="1" customWidth="1"/>
    <col min="7" max="7" width="5.5703125" style="55" bestFit="1" customWidth="1"/>
    <col min="8" max="8" width="10.7109375" style="55" customWidth="1"/>
    <col min="9" max="9" width="11.42578125" style="55" customWidth="1"/>
    <col min="10" max="10" width="5.42578125" style="55" customWidth="1"/>
    <col min="11" max="15" width="11.42578125" style="55" customWidth="1"/>
    <col min="16" max="16" width="11.42578125" style="56" customWidth="1"/>
    <col min="17" max="17" width="11.42578125" style="54" customWidth="1"/>
    <col min="18" max="26" width="11.42578125" style="55" customWidth="1"/>
    <col min="27" max="27" width="11.42578125" style="56" customWidth="1"/>
    <col min="28" max="256" width="11.42578125" style="55"/>
    <col min="257" max="257" width="8.28515625" style="55" customWidth="1"/>
    <col min="258" max="258" width="4.5703125" style="55" customWidth="1"/>
    <col min="259" max="259" width="5.85546875" style="55" bestFit="1" customWidth="1"/>
    <col min="260" max="260" width="4.5703125" style="55" bestFit="1" customWidth="1"/>
    <col min="261" max="261" width="6.7109375" style="55" bestFit="1" customWidth="1"/>
    <col min="262" max="262" width="4.85546875" style="55" bestFit="1" customWidth="1"/>
    <col min="263" max="263" width="5.5703125" style="55" bestFit="1" customWidth="1"/>
    <col min="264" max="264" width="10.7109375" style="55" customWidth="1"/>
    <col min="265" max="265" width="11.42578125" style="55" customWidth="1"/>
    <col min="266" max="266" width="5.42578125" style="55" customWidth="1"/>
    <col min="267" max="283" width="11.42578125" style="55" customWidth="1"/>
    <col min="284" max="512" width="11.42578125" style="55"/>
    <col min="513" max="513" width="8.28515625" style="55" customWidth="1"/>
    <col min="514" max="514" width="4.5703125" style="55" customWidth="1"/>
    <col min="515" max="515" width="5.85546875" style="55" bestFit="1" customWidth="1"/>
    <col min="516" max="516" width="4.5703125" style="55" bestFit="1" customWidth="1"/>
    <col min="517" max="517" width="6.7109375" style="55" bestFit="1" customWidth="1"/>
    <col min="518" max="518" width="4.85546875" style="55" bestFit="1" customWidth="1"/>
    <col min="519" max="519" width="5.5703125" style="55" bestFit="1" customWidth="1"/>
    <col min="520" max="520" width="10.7109375" style="55" customWidth="1"/>
    <col min="521" max="521" width="11.42578125" style="55" customWidth="1"/>
    <col min="522" max="522" width="5.42578125" style="55" customWidth="1"/>
    <col min="523" max="539" width="11.42578125" style="55" customWidth="1"/>
    <col min="540" max="768" width="11.42578125" style="55"/>
    <col min="769" max="769" width="8.28515625" style="55" customWidth="1"/>
    <col min="770" max="770" width="4.5703125" style="55" customWidth="1"/>
    <col min="771" max="771" width="5.85546875" style="55" bestFit="1" customWidth="1"/>
    <col min="772" max="772" width="4.5703125" style="55" bestFit="1" customWidth="1"/>
    <col min="773" max="773" width="6.7109375" style="55" bestFit="1" customWidth="1"/>
    <col min="774" max="774" width="4.85546875" style="55" bestFit="1" customWidth="1"/>
    <col min="775" max="775" width="5.5703125" style="55" bestFit="1" customWidth="1"/>
    <col min="776" max="776" width="10.7109375" style="55" customWidth="1"/>
    <col min="777" max="777" width="11.42578125" style="55" customWidth="1"/>
    <col min="778" max="778" width="5.42578125" style="55" customWidth="1"/>
    <col min="779" max="795" width="11.42578125" style="55" customWidth="1"/>
    <col min="796" max="1024" width="11.42578125" style="55"/>
    <col min="1025" max="1025" width="8.28515625" style="55" customWidth="1"/>
    <col min="1026" max="1026" width="4.5703125" style="55" customWidth="1"/>
    <col min="1027" max="1027" width="5.85546875" style="55" bestFit="1" customWidth="1"/>
    <col min="1028" max="1028" width="4.5703125" style="55" bestFit="1" customWidth="1"/>
    <col min="1029" max="1029" width="6.7109375" style="55" bestFit="1" customWidth="1"/>
    <col min="1030" max="1030" width="4.85546875" style="55" bestFit="1" customWidth="1"/>
    <col min="1031" max="1031" width="5.5703125" style="55" bestFit="1" customWidth="1"/>
    <col min="1032" max="1032" width="10.7109375" style="55" customWidth="1"/>
    <col min="1033" max="1033" width="11.42578125" style="55" customWidth="1"/>
    <col min="1034" max="1034" width="5.42578125" style="55" customWidth="1"/>
    <col min="1035" max="1051" width="11.42578125" style="55" customWidth="1"/>
    <col min="1052" max="1280" width="11.42578125" style="55"/>
    <col min="1281" max="1281" width="8.28515625" style="55" customWidth="1"/>
    <col min="1282" max="1282" width="4.5703125" style="55" customWidth="1"/>
    <col min="1283" max="1283" width="5.85546875" style="55" bestFit="1" customWidth="1"/>
    <col min="1284" max="1284" width="4.5703125" style="55" bestFit="1" customWidth="1"/>
    <col min="1285" max="1285" width="6.7109375" style="55" bestFit="1" customWidth="1"/>
    <col min="1286" max="1286" width="4.85546875" style="55" bestFit="1" customWidth="1"/>
    <col min="1287" max="1287" width="5.5703125" style="55" bestFit="1" customWidth="1"/>
    <col min="1288" max="1288" width="10.7109375" style="55" customWidth="1"/>
    <col min="1289" max="1289" width="11.42578125" style="55" customWidth="1"/>
    <col min="1290" max="1290" width="5.42578125" style="55" customWidth="1"/>
    <col min="1291" max="1307" width="11.42578125" style="55" customWidth="1"/>
    <col min="1308" max="1536" width="11.42578125" style="55"/>
    <col min="1537" max="1537" width="8.28515625" style="55" customWidth="1"/>
    <col min="1538" max="1538" width="4.5703125" style="55" customWidth="1"/>
    <col min="1539" max="1539" width="5.85546875" style="55" bestFit="1" customWidth="1"/>
    <col min="1540" max="1540" width="4.5703125" style="55" bestFit="1" customWidth="1"/>
    <col min="1541" max="1541" width="6.7109375" style="55" bestFit="1" customWidth="1"/>
    <col min="1542" max="1542" width="4.85546875" style="55" bestFit="1" customWidth="1"/>
    <col min="1543" max="1543" width="5.5703125" style="55" bestFit="1" customWidth="1"/>
    <col min="1544" max="1544" width="10.7109375" style="55" customWidth="1"/>
    <col min="1545" max="1545" width="11.42578125" style="55" customWidth="1"/>
    <col min="1546" max="1546" width="5.42578125" style="55" customWidth="1"/>
    <col min="1547" max="1563" width="11.42578125" style="55" customWidth="1"/>
    <col min="1564" max="1792" width="11.42578125" style="55"/>
    <col min="1793" max="1793" width="8.28515625" style="55" customWidth="1"/>
    <col min="1794" max="1794" width="4.5703125" style="55" customWidth="1"/>
    <col min="1795" max="1795" width="5.85546875" style="55" bestFit="1" customWidth="1"/>
    <col min="1796" max="1796" width="4.5703125" style="55" bestFit="1" customWidth="1"/>
    <col min="1797" max="1797" width="6.7109375" style="55" bestFit="1" customWidth="1"/>
    <col min="1798" max="1798" width="4.85546875" style="55" bestFit="1" customWidth="1"/>
    <col min="1799" max="1799" width="5.5703125" style="55" bestFit="1" customWidth="1"/>
    <col min="1800" max="1800" width="10.7109375" style="55" customWidth="1"/>
    <col min="1801" max="1801" width="11.42578125" style="55" customWidth="1"/>
    <col min="1802" max="1802" width="5.42578125" style="55" customWidth="1"/>
    <col min="1803" max="1819" width="11.42578125" style="55" customWidth="1"/>
    <col min="1820" max="2048" width="11.42578125" style="55"/>
    <col min="2049" max="2049" width="8.28515625" style="55" customWidth="1"/>
    <col min="2050" max="2050" width="4.5703125" style="55" customWidth="1"/>
    <col min="2051" max="2051" width="5.85546875" style="55" bestFit="1" customWidth="1"/>
    <col min="2052" max="2052" width="4.5703125" style="55" bestFit="1" customWidth="1"/>
    <col min="2053" max="2053" width="6.7109375" style="55" bestFit="1" customWidth="1"/>
    <col min="2054" max="2054" width="4.85546875" style="55" bestFit="1" customWidth="1"/>
    <col min="2055" max="2055" width="5.5703125" style="55" bestFit="1" customWidth="1"/>
    <col min="2056" max="2056" width="10.7109375" style="55" customWidth="1"/>
    <col min="2057" max="2057" width="11.42578125" style="55" customWidth="1"/>
    <col min="2058" max="2058" width="5.42578125" style="55" customWidth="1"/>
    <col min="2059" max="2075" width="11.42578125" style="55" customWidth="1"/>
    <col min="2076" max="2304" width="11.42578125" style="55"/>
    <col min="2305" max="2305" width="8.28515625" style="55" customWidth="1"/>
    <col min="2306" max="2306" width="4.5703125" style="55" customWidth="1"/>
    <col min="2307" max="2307" width="5.85546875" style="55" bestFit="1" customWidth="1"/>
    <col min="2308" max="2308" width="4.5703125" style="55" bestFit="1" customWidth="1"/>
    <col min="2309" max="2309" width="6.7109375" style="55" bestFit="1" customWidth="1"/>
    <col min="2310" max="2310" width="4.85546875" style="55" bestFit="1" customWidth="1"/>
    <col min="2311" max="2311" width="5.5703125" style="55" bestFit="1" customWidth="1"/>
    <col min="2312" max="2312" width="10.7109375" style="55" customWidth="1"/>
    <col min="2313" max="2313" width="11.42578125" style="55" customWidth="1"/>
    <col min="2314" max="2314" width="5.42578125" style="55" customWidth="1"/>
    <col min="2315" max="2331" width="11.42578125" style="55" customWidth="1"/>
    <col min="2332" max="2560" width="11.42578125" style="55"/>
    <col min="2561" max="2561" width="8.28515625" style="55" customWidth="1"/>
    <col min="2562" max="2562" width="4.5703125" style="55" customWidth="1"/>
    <col min="2563" max="2563" width="5.85546875" style="55" bestFit="1" customWidth="1"/>
    <col min="2564" max="2564" width="4.5703125" style="55" bestFit="1" customWidth="1"/>
    <col min="2565" max="2565" width="6.7109375" style="55" bestFit="1" customWidth="1"/>
    <col min="2566" max="2566" width="4.85546875" style="55" bestFit="1" customWidth="1"/>
    <col min="2567" max="2567" width="5.5703125" style="55" bestFit="1" customWidth="1"/>
    <col min="2568" max="2568" width="10.7109375" style="55" customWidth="1"/>
    <col min="2569" max="2569" width="11.42578125" style="55" customWidth="1"/>
    <col min="2570" max="2570" width="5.42578125" style="55" customWidth="1"/>
    <col min="2571" max="2587" width="11.42578125" style="55" customWidth="1"/>
    <col min="2588" max="2816" width="11.42578125" style="55"/>
    <col min="2817" max="2817" width="8.28515625" style="55" customWidth="1"/>
    <col min="2818" max="2818" width="4.5703125" style="55" customWidth="1"/>
    <col min="2819" max="2819" width="5.85546875" style="55" bestFit="1" customWidth="1"/>
    <col min="2820" max="2820" width="4.5703125" style="55" bestFit="1" customWidth="1"/>
    <col min="2821" max="2821" width="6.7109375" style="55" bestFit="1" customWidth="1"/>
    <col min="2822" max="2822" width="4.85546875" style="55" bestFit="1" customWidth="1"/>
    <col min="2823" max="2823" width="5.5703125" style="55" bestFit="1" customWidth="1"/>
    <col min="2824" max="2824" width="10.7109375" style="55" customWidth="1"/>
    <col min="2825" max="2825" width="11.42578125" style="55" customWidth="1"/>
    <col min="2826" max="2826" width="5.42578125" style="55" customWidth="1"/>
    <col min="2827" max="2843" width="11.42578125" style="55" customWidth="1"/>
    <col min="2844" max="3072" width="11.42578125" style="55"/>
    <col min="3073" max="3073" width="8.28515625" style="55" customWidth="1"/>
    <col min="3074" max="3074" width="4.5703125" style="55" customWidth="1"/>
    <col min="3075" max="3075" width="5.85546875" style="55" bestFit="1" customWidth="1"/>
    <col min="3076" max="3076" width="4.5703125" style="55" bestFit="1" customWidth="1"/>
    <col min="3077" max="3077" width="6.7109375" style="55" bestFit="1" customWidth="1"/>
    <col min="3078" max="3078" width="4.85546875" style="55" bestFit="1" customWidth="1"/>
    <col min="3079" max="3079" width="5.5703125" style="55" bestFit="1" customWidth="1"/>
    <col min="3080" max="3080" width="10.7109375" style="55" customWidth="1"/>
    <col min="3081" max="3081" width="11.42578125" style="55" customWidth="1"/>
    <col min="3082" max="3082" width="5.42578125" style="55" customWidth="1"/>
    <col min="3083" max="3099" width="11.42578125" style="55" customWidth="1"/>
    <col min="3100" max="3328" width="11.42578125" style="55"/>
    <col min="3329" max="3329" width="8.28515625" style="55" customWidth="1"/>
    <col min="3330" max="3330" width="4.5703125" style="55" customWidth="1"/>
    <col min="3331" max="3331" width="5.85546875" style="55" bestFit="1" customWidth="1"/>
    <col min="3332" max="3332" width="4.5703125" style="55" bestFit="1" customWidth="1"/>
    <col min="3333" max="3333" width="6.7109375" style="55" bestFit="1" customWidth="1"/>
    <col min="3334" max="3334" width="4.85546875" style="55" bestFit="1" customWidth="1"/>
    <col min="3335" max="3335" width="5.5703125" style="55" bestFit="1" customWidth="1"/>
    <col min="3336" max="3336" width="10.7109375" style="55" customWidth="1"/>
    <col min="3337" max="3337" width="11.42578125" style="55" customWidth="1"/>
    <col min="3338" max="3338" width="5.42578125" style="55" customWidth="1"/>
    <col min="3339" max="3355" width="11.42578125" style="55" customWidth="1"/>
    <col min="3356" max="3584" width="11.42578125" style="55"/>
    <col min="3585" max="3585" width="8.28515625" style="55" customWidth="1"/>
    <col min="3586" max="3586" width="4.5703125" style="55" customWidth="1"/>
    <col min="3587" max="3587" width="5.85546875" style="55" bestFit="1" customWidth="1"/>
    <col min="3588" max="3588" width="4.5703125" style="55" bestFit="1" customWidth="1"/>
    <col min="3589" max="3589" width="6.7109375" style="55" bestFit="1" customWidth="1"/>
    <col min="3590" max="3590" width="4.85546875" style="55" bestFit="1" customWidth="1"/>
    <col min="3591" max="3591" width="5.5703125" style="55" bestFit="1" customWidth="1"/>
    <col min="3592" max="3592" width="10.7109375" style="55" customWidth="1"/>
    <col min="3593" max="3593" width="11.42578125" style="55" customWidth="1"/>
    <col min="3594" max="3594" width="5.42578125" style="55" customWidth="1"/>
    <col min="3595" max="3611" width="11.42578125" style="55" customWidth="1"/>
    <col min="3612" max="3840" width="11.42578125" style="55"/>
    <col min="3841" max="3841" width="8.28515625" style="55" customWidth="1"/>
    <col min="3842" max="3842" width="4.5703125" style="55" customWidth="1"/>
    <col min="3843" max="3843" width="5.85546875" style="55" bestFit="1" customWidth="1"/>
    <col min="3844" max="3844" width="4.5703125" style="55" bestFit="1" customWidth="1"/>
    <col min="3845" max="3845" width="6.7109375" style="55" bestFit="1" customWidth="1"/>
    <col min="3846" max="3846" width="4.85546875" style="55" bestFit="1" customWidth="1"/>
    <col min="3847" max="3847" width="5.5703125" style="55" bestFit="1" customWidth="1"/>
    <col min="3848" max="3848" width="10.7109375" style="55" customWidth="1"/>
    <col min="3849" max="3849" width="11.42578125" style="55" customWidth="1"/>
    <col min="3850" max="3850" width="5.42578125" style="55" customWidth="1"/>
    <col min="3851" max="3867" width="11.42578125" style="55" customWidth="1"/>
    <col min="3868" max="4096" width="11.42578125" style="55"/>
    <col min="4097" max="4097" width="8.28515625" style="55" customWidth="1"/>
    <col min="4098" max="4098" width="4.5703125" style="55" customWidth="1"/>
    <col min="4099" max="4099" width="5.85546875" style="55" bestFit="1" customWidth="1"/>
    <col min="4100" max="4100" width="4.5703125" style="55" bestFit="1" customWidth="1"/>
    <col min="4101" max="4101" width="6.7109375" style="55" bestFit="1" customWidth="1"/>
    <col min="4102" max="4102" width="4.85546875" style="55" bestFit="1" customWidth="1"/>
    <col min="4103" max="4103" width="5.5703125" style="55" bestFit="1" customWidth="1"/>
    <col min="4104" max="4104" width="10.7109375" style="55" customWidth="1"/>
    <col min="4105" max="4105" width="11.42578125" style="55" customWidth="1"/>
    <col min="4106" max="4106" width="5.42578125" style="55" customWidth="1"/>
    <col min="4107" max="4123" width="11.42578125" style="55" customWidth="1"/>
    <col min="4124" max="4352" width="11.42578125" style="55"/>
    <col min="4353" max="4353" width="8.28515625" style="55" customWidth="1"/>
    <col min="4354" max="4354" width="4.5703125" style="55" customWidth="1"/>
    <col min="4355" max="4355" width="5.85546875" style="55" bestFit="1" customWidth="1"/>
    <col min="4356" max="4356" width="4.5703125" style="55" bestFit="1" customWidth="1"/>
    <col min="4357" max="4357" width="6.7109375" style="55" bestFit="1" customWidth="1"/>
    <col min="4358" max="4358" width="4.85546875" style="55" bestFit="1" customWidth="1"/>
    <col min="4359" max="4359" width="5.5703125" style="55" bestFit="1" customWidth="1"/>
    <col min="4360" max="4360" width="10.7109375" style="55" customWidth="1"/>
    <col min="4361" max="4361" width="11.42578125" style="55" customWidth="1"/>
    <col min="4362" max="4362" width="5.42578125" style="55" customWidth="1"/>
    <col min="4363" max="4379" width="11.42578125" style="55" customWidth="1"/>
    <col min="4380" max="4608" width="11.42578125" style="55"/>
    <col min="4609" max="4609" width="8.28515625" style="55" customWidth="1"/>
    <col min="4610" max="4610" width="4.5703125" style="55" customWidth="1"/>
    <col min="4611" max="4611" width="5.85546875" style="55" bestFit="1" customWidth="1"/>
    <col min="4612" max="4612" width="4.5703125" style="55" bestFit="1" customWidth="1"/>
    <col min="4613" max="4613" width="6.7109375" style="55" bestFit="1" customWidth="1"/>
    <col min="4614" max="4614" width="4.85546875" style="55" bestFit="1" customWidth="1"/>
    <col min="4615" max="4615" width="5.5703125" style="55" bestFit="1" customWidth="1"/>
    <col min="4616" max="4616" width="10.7109375" style="55" customWidth="1"/>
    <col min="4617" max="4617" width="11.42578125" style="55" customWidth="1"/>
    <col min="4618" max="4618" width="5.42578125" style="55" customWidth="1"/>
    <col min="4619" max="4635" width="11.42578125" style="55" customWidth="1"/>
    <col min="4636" max="4864" width="11.42578125" style="55"/>
    <col min="4865" max="4865" width="8.28515625" style="55" customWidth="1"/>
    <col min="4866" max="4866" width="4.5703125" style="55" customWidth="1"/>
    <col min="4867" max="4867" width="5.85546875" style="55" bestFit="1" customWidth="1"/>
    <col min="4868" max="4868" width="4.5703125" style="55" bestFit="1" customWidth="1"/>
    <col min="4869" max="4869" width="6.7109375" style="55" bestFit="1" customWidth="1"/>
    <col min="4870" max="4870" width="4.85546875" style="55" bestFit="1" customWidth="1"/>
    <col min="4871" max="4871" width="5.5703125" style="55" bestFit="1" customWidth="1"/>
    <col min="4872" max="4872" width="10.7109375" style="55" customWidth="1"/>
    <col min="4873" max="4873" width="11.42578125" style="55" customWidth="1"/>
    <col min="4874" max="4874" width="5.42578125" style="55" customWidth="1"/>
    <col min="4875" max="4891" width="11.42578125" style="55" customWidth="1"/>
    <col min="4892" max="5120" width="11.42578125" style="55"/>
    <col min="5121" max="5121" width="8.28515625" style="55" customWidth="1"/>
    <col min="5122" max="5122" width="4.5703125" style="55" customWidth="1"/>
    <col min="5123" max="5123" width="5.85546875" style="55" bestFit="1" customWidth="1"/>
    <col min="5124" max="5124" width="4.5703125" style="55" bestFit="1" customWidth="1"/>
    <col min="5125" max="5125" width="6.7109375" style="55" bestFit="1" customWidth="1"/>
    <col min="5126" max="5126" width="4.85546875" style="55" bestFit="1" customWidth="1"/>
    <col min="5127" max="5127" width="5.5703125" style="55" bestFit="1" customWidth="1"/>
    <col min="5128" max="5128" width="10.7109375" style="55" customWidth="1"/>
    <col min="5129" max="5129" width="11.42578125" style="55" customWidth="1"/>
    <col min="5130" max="5130" width="5.42578125" style="55" customWidth="1"/>
    <col min="5131" max="5147" width="11.42578125" style="55" customWidth="1"/>
    <col min="5148" max="5376" width="11.42578125" style="55"/>
    <col min="5377" max="5377" width="8.28515625" style="55" customWidth="1"/>
    <col min="5378" max="5378" width="4.5703125" style="55" customWidth="1"/>
    <col min="5379" max="5379" width="5.85546875" style="55" bestFit="1" customWidth="1"/>
    <col min="5380" max="5380" width="4.5703125" style="55" bestFit="1" customWidth="1"/>
    <col min="5381" max="5381" width="6.7109375" style="55" bestFit="1" customWidth="1"/>
    <col min="5382" max="5382" width="4.85546875" style="55" bestFit="1" customWidth="1"/>
    <col min="5383" max="5383" width="5.5703125" style="55" bestFit="1" customWidth="1"/>
    <col min="5384" max="5384" width="10.7109375" style="55" customWidth="1"/>
    <col min="5385" max="5385" width="11.42578125" style="55" customWidth="1"/>
    <col min="5386" max="5386" width="5.42578125" style="55" customWidth="1"/>
    <col min="5387" max="5403" width="11.42578125" style="55" customWidth="1"/>
    <col min="5404" max="5632" width="11.42578125" style="55"/>
    <col min="5633" max="5633" width="8.28515625" style="55" customWidth="1"/>
    <col min="5634" max="5634" width="4.5703125" style="55" customWidth="1"/>
    <col min="5635" max="5635" width="5.85546875" style="55" bestFit="1" customWidth="1"/>
    <col min="5636" max="5636" width="4.5703125" style="55" bestFit="1" customWidth="1"/>
    <col min="5637" max="5637" width="6.7109375" style="55" bestFit="1" customWidth="1"/>
    <col min="5638" max="5638" width="4.85546875" style="55" bestFit="1" customWidth="1"/>
    <col min="5639" max="5639" width="5.5703125" style="55" bestFit="1" customWidth="1"/>
    <col min="5640" max="5640" width="10.7109375" style="55" customWidth="1"/>
    <col min="5641" max="5641" width="11.42578125" style="55" customWidth="1"/>
    <col min="5642" max="5642" width="5.42578125" style="55" customWidth="1"/>
    <col min="5643" max="5659" width="11.42578125" style="55" customWidth="1"/>
    <col min="5660" max="5888" width="11.42578125" style="55"/>
    <col min="5889" max="5889" width="8.28515625" style="55" customWidth="1"/>
    <col min="5890" max="5890" width="4.5703125" style="55" customWidth="1"/>
    <col min="5891" max="5891" width="5.85546875" style="55" bestFit="1" customWidth="1"/>
    <col min="5892" max="5892" width="4.5703125" style="55" bestFit="1" customWidth="1"/>
    <col min="5893" max="5893" width="6.7109375" style="55" bestFit="1" customWidth="1"/>
    <col min="5894" max="5894" width="4.85546875" style="55" bestFit="1" customWidth="1"/>
    <col min="5895" max="5895" width="5.5703125" style="55" bestFit="1" customWidth="1"/>
    <col min="5896" max="5896" width="10.7109375" style="55" customWidth="1"/>
    <col min="5897" max="5897" width="11.42578125" style="55" customWidth="1"/>
    <col min="5898" max="5898" width="5.42578125" style="55" customWidth="1"/>
    <col min="5899" max="5915" width="11.42578125" style="55" customWidth="1"/>
    <col min="5916" max="6144" width="11.42578125" style="55"/>
    <col min="6145" max="6145" width="8.28515625" style="55" customWidth="1"/>
    <col min="6146" max="6146" width="4.5703125" style="55" customWidth="1"/>
    <col min="6147" max="6147" width="5.85546875" style="55" bestFit="1" customWidth="1"/>
    <col min="6148" max="6148" width="4.5703125" style="55" bestFit="1" customWidth="1"/>
    <col min="6149" max="6149" width="6.7109375" style="55" bestFit="1" customWidth="1"/>
    <col min="6150" max="6150" width="4.85546875" style="55" bestFit="1" customWidth="1"/>
    <col min="6151" max="6151" width="5.5703125" style="55" bestFit="1" customWidth="1"/>
    <col min="6152" max="6152" width="10.7109375" style="55" customWidth="1"/>
    <col min="6153" max="6153" width="11.42578125" style="55" customWidth="1"/>
    <col min="6154" max="6154" width="5.42578125" style="55" customWidth="1"/>
    <col min="6155" max="6171" width="11.42578125" style="55" customWidth="1"/>
    <col min="6172" max="6400" width="11.42578125" style="55"/>
    <col min="6401" max="6401" width="8.28515625" style="55" customWidth="1"/>
    <col min="6402" max="6402" width="4.5703125" style="55" customWidth="1"/>
    <col min="6403" max="6403" width="5.85546875" style="55" bestFit="1" customWidth="1"/>
    <col min="6404" max="6404" width="4.5703125" style="55" bestFit="1" customWidth="1"/>
    <col min="6405" max="6405" width="6.7109375" style="55" bestFit="1" customWidth="1"/>
    <col min="6406" max="6406" width="4.85546875" style="55" bestFit="1" customWidth="1"/>
    <col min="6407" max="6407" width="5.5703125" style="55" bestFit="1" customWidth="1"/>
    <col min="6408" max="6408" width="10.7109375" style="55" customWidth="1"/>
    <col min="6409" max="6409" width="11.42578125" style="55" customWidth="1"/>
    <col min="6410" max="6410" width="5.42578125" style="55" customWidth="1"/>
    <col min="6411" max="6427" width="11.42578125" style="55" customWidth="1"/>
    <col min="6428" max="6656" width="11.42578125" style="55"/>
    <col min="6657" max="6657" width="8.28515625" style="55" customWidth="1"/>
    <col min="6658" max="6658" width="4.5703125" style="55" customWidth="1"/>
    <col min="6659" max="6659" width="5.85546875" style="55" bestFit="1" customWidth="1"/>
    <col min="6660" max="6660" width="4.5703125" style="55" bestFit="1" customWidth="1"/>
    <col min="6661" max="6661" width="6.7109375" style="55" bestFit="1" customWidth="1"/>
    <col min="6662" max="6662" width="4.85546875" style="55" bestFit="1" customWidth="1"/>
    <col min="6663" max="6663" width="5.5703125" style="55" bestFit="1" customWidth="1"/>
    <col min="6664" max="6664" width="10.7109375" style="55" customWidth="1"/>
    <col min="6665" max="6665" width="11.42578125" style="55" customWidth="1"/>
    <col min="6666" max="6666" width="5.42578125" style="55" customWidth="1"/>
    <col min="6667" max="6683" width="11.42578125" style="55" customWidth="1"/>
    <col min="6684" max="6912" width="11.42578125" style="55"/>
    <col min="6913" max="6913" width="8.28515625" style="55" customWidth="1"/>
    <col min="6914" max="6914" width="4.5703125" style="55" customWidth="1"/>
    <col min="6915" max="6915" width="5.85546875" style="55" bestFit="1" customWidth="1"/>
    <col min="6916" max="6916" width="4.5703125" style="55" bestFit="1" customWidth="1"/>
    <col min="6917" max="6917" width="6.7109375" style="55" bestFit="1" customWidth="1"/>
    <col min="6918" max="6918" width="4.85546875" style="55" bestFit="1" customWidth="1"/>
    <col min="6919" max="6919" width="5.5703125" style="55" bestFit="1" customWidth="1"/>
    <col min="6920" max="6920" width="10.7109375" style="55" customWidth="1"/>
    <col min="6921" max="6921" width="11.42578125" style="55" customWidth="1"/>
    <col min="6922" max="6922" width="5.42578125" style="55" customWidth="1"/>
    <col min="6923" max="6939" width="11.42578125" style="55" customWidth="1"/>
    <col min="6940" max="7168" width="11.42578125" style="55"/>
    <col min="7169" max="7169" width="8.28515625" style="55" customWidth="1"/>
    <col min="7170" max="7170" width="4.5703125" style="55" customWidth="1"/>
    <col min="7171" max="7171" width="5.85546875" style="55" bestFit="1" customWidth="1"/>
    <col min="7172" max="7172" width="4.5703125" style="55" bestFit="1" customWidth="1"/>
    <col min="7173" max="7173" width="6.7109375" style="55" bestFit="1" customWidth="1"/>
    <col min="7174" max="7174" width="4.85546875" style="55" bestFit="1" customWidth="1"/>
    <col min="7175" max="7175" width="5.5703125" style="55" bestFit="1" customWidth="1"/>
    <col min="7176" max="7176" width="10.7109375" style="55" customWidth="1"/>
    <col min="7177" max="7177" width="11.42578125" style="55" customWidth="1"/>
    <col min="7178" max="7178" width="5.42578125" style="55" customWidth="1"/>
    <col min="7179" max="7195" width="11.42578125" style="55" customWidth="1"/>
    <col min="7196" max="7424" width="11.42578125" style="55"/>
    <col min="7425" max="7425" width="8.28515625" style="55" customWidth="1"/>
    <col min="7426" max="7426" width="4.5703125" style="55" customWidth="1"/>
    <col min="7427" max="7427" width="5.85546875" style="55" bestFit="1" customWidth="1"/>
    <col min="7428" max="7428" width="4.5703125" style="55" bestFit="1" customWidth="1"/>
    <col min="7429" max="7429" width="6.7109375" style="55" bestFit="1" customWidth="1"/>
    <col min="7430" max="7430" width="4.85546875" style="55" bestFit="1" customWidth="1"/>
    <col min="7431" max="7431" width="5.5703125" style="55" bestFit="1" customWidth="1"/>
    <col min="7432" max="7432" width="10.7109375" style="55" customWidth="1"/>
    <col min="7433" max="7433" width="11.42578125" style="55" customWidth="1"/>
    <col min="7434" max="7434" width="5.42578125" style="55" customWidth="1"/>
    <col min="7435" max="7451" width="11.42578125" style="55" customWidth="1"/>
    <col min="7452" max="7680" width="11.42578125" style="55"/>
    <col min="7681" max="7681" width="8.28515625" style="55" customWidth="1"/>
    <col min="7682" max="7682" width="4.5703125" style="55" customWidth="1"/>
    <col min="7683" max="7683" width="5.85546875" style="55" bestFit="1" customWidth="1"/>
    <col min="7684" max="7684" width="4.5703125" style="55" bestFit="1" customWidth="1"/>
    <col min="7685" max="7685" width="6.7109375" style="55" bestFit="1" customWidth="1"/>
    <col min="7686" max="7686" width="4.85546875" style="55" bestFit="1" customWidth="1"/>
    <col min="7687" max="7687" width="5.5703125" style="55" bestFit="1" customWidth="1"/>
    <col min="7688" max="7688" width="10.7109375" style="55" customWidth="1"/>
    <col min="7689" max="7689" width="11.42578125" style="55" customWidth="1"/>
    <col min="7690" max="7690" width="5.42578125" style="55" customWidth="1"/>
    <col min="7691" max="7707" width="11.42578125" style="55" customWidth="1"/>
    <col min="7708" max="7936" width="11.42578125" style="55"/>
    <col min="7937" max="7937" width="8.28515625" style="55" customWidth="1"/>
    <col min="7938" max="7938" width="4.5703125" style="55" customWidth="1"/>
    <col min="7939" max="7939" width="5.85546875" style="55" bestFit="1" customWidth="1"/>
    <col min="7940" max="7940" width="4.5703125" style="55" bestFit="1" customWidth="1"/>
    <col min="7941" max="7941" width="6.7109375" style="55" bestFit="1" customWidth="1"/>
    <col min="7942" max="7942" width="4.85546875" style="55" bestFit="1" customWidth="1"/>
    <col min="7943" max="7943" width="5.5703125" style="55" bestFit="1" customWidth="1"/>
    <col min="7944" max="7944" width="10.7109375" style="55" customWidth="1"/>
    <col min="7945" max="7945" width="11.42578125" style="55" customWidth="1"/>
    <col min="7946" max="7946" width="5.42578125" style="55" customWidth="1"/>
    <col min="7947" max="7963" width="11.42578125" style="55" customWidth="1"/>
    <col min="7964" max="8192" width="11.42578125" style="55"/>
    <col min="8193" max="8193" width="8.28515625" style="55" customWidth="1"/>
    <col min="8194" max="8194" width="4.5703125" style="55" customWidth="1"/>
    <col min="8195" max="8195" width="5.85546875" style="55" bestFit="1" customWidth="1"/>
    <col min="8196" max="8196" width="4.5703125" style="55" bestFit="1" customWidth="1"/>
    <col min="8197" max="8197" width="6.7109375" style="55" bestFit="1" customWidth="1"/>
    <col min="8198" max="8198" width="4.85546875" style="55" bestFit="1" customWidth="1"/>
    <col min="8199" max="8199" width="5.5703125" style="55" bestFit="1" customWidth="1"/>
    <col min="8200" max="8200" width="10.7109375" style="55" customWidth="1"/>
    <col min="8201" max="8201" width="11.42578125" style="55" customWidth="1"/>
    <col min="8202" max="8202" width="5.42578125" style="55" customWidth="1"/>
    <col min="8203" max="8219" width="11.42578125" style="55" customWidth="1"/>
    <col min="8220" max="8448" width="11.42578125" style="55"/>
    <col min="8449" max="8449" width="8.28515625" style="55" customWidth="1"/>
    <col min="8450" max="8450" width="4.5703125" style="55" customWidth="1"/>
    <col min="8451" max="8451" width="5.85546875" style="55" bestFit="1" customWidth="1"/>
    <col min="8452" max="8452" width="4.5703125" style="55" bestFit="1" customWidth="1"/>
    <col min="8453" max="8453" width="6.7109375" style="55" bestFit="1" customWidth="1"/>
    <col min="8454" max="8454" width="4.85546875" style="55" bestFit="1" customWidth="1"/>
    <col min="8455" max="8455" width="5.5703125" style="55" bestFit="1" customWidth="1"/>
    <col min="8456" max="8456" width="10.7109375" style="55" customWidth="1"/>
    <col min="8457" max="8457" width="11.42578125" style="55" customWidth="1"/>
    <col min="8458" max="8458" width="5.42578125" style="55" customWidth="1"/>
    <col min="8459" max="8475" width="11.42578125" style="55" customWidth="1"/>
    <col min="8476" max="8704" width="11.42578125" style="55"/>
    <col min="8705" max="8705" width="8.28515625" style="55" customWidth="1"/>
    <col min="8706" max="8706" width="4.5703125" style="55" customWidth="1"/>
    <col min="8707" max="8707" width="5.85546875" style="55" bestFit="1" customWidth="1"/>
    <col min="8708" max="8708" width="4.5703125" style="55" bestFit="1" customWidth="1"/>
    <col min="8709" max="8709" width="6.7109375" style="55" bestFit="1" customWidth="1"/>
    <col min="8710" max="8710" width="4.85546875" style="55" bestFit="1" customWidth="1"/>
    <col min="8711" max="8711" width="5.5703125" style="55" bestFit="1" customWidth="1"/>
    <col min="8712" max="8712" width="10.7109375" style="55" customWidth="1"/>
    <col min="8713" max="8713" width="11.42578125" style="55" customWidth="1"/>
    <col min="8714" max="8714" width="5.42578125" style="55" customWidth="1"/>
    <col min="8715" max="8731" width="11.42578125" style="55" customWidth="1"/>
    <col min="8732" max="8960" width="11.42578125" style="55"/>
    <col min="8961" max="8961" width="8.28515625" style="55" customWidth="1"/>
    <col min="8962" max="8962" width="4.5703125" style="55" customWidth="1"/>
    <col min="8963" max="8963" width="5.85546875" style="55" bestFit="1" customWidth="1"/>
    <col min="8964" max="8964" width="4.5703125" style="55" bestFit="1" customWidth="1"/>
    <col min="8965" max="8965" width="6.7109375" style="55" bestFit="1" customWidth="1"/>
    <col min="8966" max="8966" width="4.85546875" style="55" bestFit="1" customWidth="1"/>
    <col min="8967" max="8967" width="5.5703125" style="55" bestFit="1" customWidth="1"/>
    <col min="8968" max="8968" width="10.7109375" style="55" customWidth="1"/>
    <col min="8969" max="8969" width="11.42578125" style="55" customWidth="1"/>
    <col min="8970" max="8970" width="5.42578125" style="55" customWidth="1"/>
    <col min="8971" max="8987" width="11.42578125" style="55" customWidth="1"/>
    <col min="8988" max="9216" width="11.42578125" style="55"/>
    <col min="9217" max="9217" width="8.28515625" style="55" customWidth="1"/>
    <col min="9218" max="9218" width="4.5703125" style="55" customWidth="1"/>
    <col min="9219" max="9219" width="5.85546875" style="55" bestFit="1" customWidth="1"/>
    <col min="9220" max="9220" width="4.5703125" style="55" bestFit="1" customWidth="1"/>
    <col min="9221" max="9221" width="6.7109375" style="55" bestFit="1" customWidth="1"/>
    <col min="9222" max="9222" width="4.85546875" style="55" bestFit="1" customWidth="1"/>
    <col min="9223" max="9223" width="5.5703125" style="55" bestFit="1" customWidth="1"/>
    <col min="9224" max="9224" width="10.7109375" style="55" customWidth="1"/>
    <col min="9225" max="9225" width="11.42578125" style="55" customWidth="1"/>
    <col min="9226" max="9226" width="5.42578125" style="55" customWidth="1"/>
    <col min="9227" max="9243" width="11.42578125" style="55" customWidth="1"/>
    <col min="9244" max="9472" width="11.42578125" style="55"/>
    <col min="9473" max="9473" width="8.28515625" style="55" customWidth="1"/>
    <col min="9474" max="9474" width="4.5703125" style="55" customWidth="1"/>
    <col min="9475" max="9475" width="5.85546875" style="55" bestFit="1" customWidth="1"/>
    <col min="9476" max="9476" width="4.5703125" style="55" bestFit="1" customWidth="1"/>
    <col min="9477" max="9477" width="6.7109375" style="55" bestFit="1" customWidth="1"/>
    <col min="9478" max="9478" width="4.85546875" style="55" bestFit="1" customWidth="1"/>
    <col min="9479" max="9479" width="5.5703125" style="55" bestFit="1" customWidth="1"/>
    <col min="9480" max="9480" width="10.7109375" style="55" customWidth="1"/>
    <col min="9481" max="9481" width="11.42578125" style="55" customWidth="1"/>
    <col min="9482" max="9482" width="5.42578125" style="55" customWidth="1"/>
    <col min="9483" max="9499" width="11.42578125" style="55" customWidth="1"/>
    <col min="9500" max="9728" width="11.42578125" style="55"/>
    <col min="9729" max="9729" width="8.28515625" style="55" customWidth="1"/>
    <col min="9730" max="9730" width="4.5703125" style="55" customWidth="1"/>
    <col min="9731" max="9731" width="5.85546875" style="55" bestFit="1" customWidth="1"/>
    <col min="9732" max="9732" width="4.5703125" style="55" bestFit="1" customWidth="1"/>
    <col min="9733" max="9733" width="6.7109375" style="55" bestFit="1" customWidth="1"/>
    <col min="9734" max="9734" width="4.85546875" style="55" bestFit="1" customWidth="1"/>
    <col min="9735" max="9735" width="5.5703125" style="55" bestFit="1" customWidth="1"/>
    <col min="9736" max="9736" width="10.7109375" style="55" customWidth="1"/>
    <col min="9737" max="9737" width="11.42578125" style="55" customWidth="1"/>
    <col min="9738" max="9738" width="5.42578125" style="55" customWidth="1"/>
    <col min="9739" max="9755" width="11.42578125" style="55" customWidth="1"/>
    <col min="9756" max="9984" width="11.42578125" style="55"/>
    <col min="9985" max="9985" width="8.28515625" style="55" customWidth="1"/>
    <col min="9986" max="9986" width="4.5703125" style="55" customWidth="1"/>
    <col min="9987" max="9987" width="5.85546875" style="55" bestFit="1" customWidth="1"/>
    <col min="9988" max="9988" width="4.5703125" style="55" bestFit="1" customWidth="1"/>
    <col min="9989" max="9989" width="6.7109375" style="55" bestFit="1" customWidth="1"/>
    <col min="9990" max="9990" width="4.85546875" style="55" bestFit="1" customWidth="1"/>
    <col min="9991" max="9991" width="5.5703125" style="55" bestFit="1" customWidth="1"/>
    <col min="9992" max="9992" width="10.7109375" style="55" customWidth="1"/>
    <col min="9993" max="9993" width="11.42578125" style="55" customWidth="1"/>
    <col min="9994" max="9994" width="5.42578125" style="55" customWidth="1"/>
    <col min="9995" max="10011" width="11.42578125" style="55" customWidth="1"/>
    <col min="10012" max="10240" width="11.42578125" style="55"/>
    <col min="10241" max="10241" width="8.28515625" style="55" customWidth="1"/>
    <col min="10242" max="10242" width="4.5703125" style="55" customWidth="1"/>
    <col min="10243" max="10243" width="5.85546875" style="55" bestFit="1" customWidth="1"/>
    <col min="10244" max="10244" width="4.5703125" style="55" bestFit="1" customWidth="1"/>
    <col min="10245" max="10245" width="6.7109375" style="55" bestFit="1" customWidth="1"/>
    <col min="10246" max="10246" width="4.85546875" style="55" bestFit="1" customWidth="1"/>
    <col min="10247" max="10247" width="5.5703125" style="55" bestFit="1" customWidth="1"/>
    <col min="10248" max="10248" width="10.7109375" style="55" customWidth="1"/>
    <col min="10249" max="10249" width="11.42578125" style="55" customWidth="1"/>
    <col min="10250" max="10250" width="5.42578125" style="55" customWidth="1"/>
    <col min="10251" max="10267" width="11.42578125" style="55" customWidth="1"/>
    <col min="10268" max="10496" width="11.42578125" style="55"/>
    <col min="10497" max="10497" width="8.28515625" style="55" customWidth="1"/>
    <col min="10498" max="10498" width="4.5703125" style="55" customWidth="1"/>
    <col min="10499" max="10499" width="5.85546875" style="55" bestFit="1" customWidth="1"/>
    <col min="10500" max="10500" width="4.5703125" style="55" bestFit="1" customWidth="1"/>
    <col min="10501" max="10501" width="6.7109375" style="55" bestFit="1" customWidth="1"/>
    <col min="10502" max="10502" width="4.85546875" style="55" bestFit="1" customWidth="1"/>
    <col min="10503" max="10503" width="5.5703125" style="55" bestFit="1" customWidth="1"/>
    <col min="10504" max="10504" width="10.7109375" style="55" customWidth="1"/>
    <col min="10505" max="10505" width="11.42578125" style="55" customWidth="1"/>
    <col min="10506" max="10506" width="5.42578125" style="55" customWidth="1"/>
    <col min="10507" max="10523" width="11.42578125" style="55" customWidth="1"/>
    <col min="10524" max="10752" width="11.42578125" style="55"/>
    <col min="10753" max="10753" width="8.28515625" style="55" customWidth="1"/>
    <col min="10754" max="10754" width="4.5703125" style="55" customWidth="1"/>
    <col min="10755" max="10755" width="5.85546875" style="55" bestFit="1" customWidth="1"/>
    <col min="10756" max="10756" width="4.5703125" style="55" bestFit="1" customWidth="1"/>
    <col min="10757" max="10757" width="6.7109375" style="55" bestFit="1" customWidth="1"/>
    <col min="10758" max="10758" width="4.85546875" style="55" bestFit="1" customWidth="1"/>
    <col min="10759" max="10759" width="5.5703125" style="55" bestFit="1" customWidth="1"/>
    <col min="10760" max="10760" width="10.7109375" style="55" customWidth="1"/>
    <col min="10761" max="10761" width="11.42578125" style="55" customWidth="1"/>
    <col min="10762" max="10762" width="5.42578125" style="55" customWidth="1"/>
    <col min="10763" max="10779" width="11.42578125" style="55" customWidth="1"/>
    <col min="10780" max="11008" width="11.42578125" style="55"/>
    <col min="11009" max="11009" width="8.28515625" style="55" customWidth="1"/>
    <col min="11010" max="11010" width="4.5703125" style="55" customWidth="1"/>
    <col min="11011" max="11011" width="5.85546875" style="55" bestFit="1" customWidth="1"/>
    <col min="11012" max="11012" width="4.5703125" style="55" bestFit="1" customWidth="1"/>
    <col min="11013" max="11013" width="6.7109375" style="55" bestFit="1" customWidth="1"/>
    <col min="11014" max="11014" width="4.85546875" style="55" bestFit="1" customWidth="1"/>
    <col min="11015" max="11015" width="5.5703125" style="55" bestFit="1" customWidth="1"/>
    <col min="11016" max="11016" width="10.7109375" style="55" customWidth="1"/>
    <col min="11017" max="11017" width="11.42578125" style="55" customWidth="1"/>
    <col min="11018" max="11018" width="5.42578125" style="55" customWidth="1"/>
    <col min="11019" max="11035" width="11.42578125" style="55" customWidth="1"/>
    <col min="11036" max="11264" width="11.42578125" style="55"/>
    <col min="11265" max="11265" width="8.28515625" style="55" customWidth="1"/>
    <col min="11266" max="11266" width="4.5703125" style="55" customWidth="1"/>
    <col min="11267" max="11267" width="5.85546875" style="55" bestFit="1" customWidth="1"/>
    <col min="11268" max="11268" width="4.5703125" style="55" bestFit="1" customWidth="1"/>
    <col min="11269" max="11269" width="6.7109375" style="55" bestFit="1" customWidth="1"/>
    <col min="11270" max="11270" width="4.85546875" style="55" bestFit="1" customWidth="1"/>
    <col min="11271" max="11271" width="5.5703125" style="55" bestFit="1" customWidth="1"/>
    <col min="11272" max="11272" width="10.7109375" style="55" customWidth="1"/>
    <col min="11273" max="11273" width="11.42578125" style="55" customWidth="1"/>
    <col min="11274" max="11274" width="5.42578125" style="55" customWidth="1"/>
    <col min="11275" max="11291" width="11.42578125" style="55" customWidth="1"/>
    <col min="11292" max="11520" width="11.42578125" style="55"/>
    <col min="11521" max="11521" width="8.28515625" style="55" customWidth="1"/>
    <col min="11522" max="11522" width="4.5703125" style="55" customWidth="1"/>
    <col min="11523" max="11523" width="5.85546875" style="55" bestFit="1" customWidth="1"/>
    <col min="11524" max="11524" width="4.5703125" style="55" bestFit="1" customWidth="1"/>
    <col min="11525" max="11525" width="6.7109375" style="55" bestFit="1" customWidth="1"/>
    <col min="11526" max="11526" width="4.85546875" style="55" bestFit="1" customWidth="1"/>
    <col min="11527" max="11527" width="5.5703125" style="55" bestFit="1" customWidth="1"/>
    <col min="11528" max="11528" width="10.7109375" style="55" customWidth="1"/>
    <col min="11529" max="11529" width="11.42578125" style="55" customWidth="1"/>
    <col min="11530" max="11530" width="5.42578125" style="55" customWidth="1"/>
    <col min="11531" max="11547" width="11.42578125" style="55" customWidth="1"/>
    <col min="11548" max="11776" width="11.42578125" style="55"/>
    <col min="11777" max="11777" width="8.28515625" style="55" customWidth="1"/>
    <col min="11778" max="11778" width="4.5703125" style="55" customWidth="1"/>
    <col min="11779" max="11779" width="5.85546875" style="55" bestFit="1" customWidth="1"/>
    <col min="11780" max="11780" width="4.5703125" style="55" bestFit="1" customWidth="1"/>
    <col min="11781" max="11781" width="6.7109375" style="55" bestFit="1" customWidth="1"/>
    <col min="11782" max="11782" width="4.85546875" style="55" bestFit="1" customWidth="1"/>
    <col min="11783" max="11783" width="5.5703125" style="55" bestFit="1" customWidth="1"/>
    <col min="11784" max="11784" width="10.7109375" style="55" customWidth="1"/>
    <col min="11785" max="11785" width="11.42578125" style="55" customWidth="1"/>
    <col min="11786" max="11786" width="5.42578125" style="55" customWidth="1"/>
    <col min="11787" max="11803" width="11.42578125" style="55" customWidth="1"/>
    <col min="11804" max="12032" width="11.42578125" style="55"/>
    <col min="12033" max="12033" width="8.28515625" style="55" customWidth="1"/>
    <col min="12034" max="12034" width="4.5703125" style="55" customWidth="1"/>
    <col min="12035" max="12035" width="5.85546875" style="55" bestFit="1" customWidth="1"/>
    <col min="12036" max="12036" width="4.5703125" style="55" bestFit="1" customWidth="1"/>
    <col min="12037" max="12037" width="6.7109375" style="55" bestFit="1" customWidth="1"/>
    <col min="12038" max="12038" width="4.85546875" style="55" bestFit="1" customWidth="1"/>
    <col min="12039" max="12039" width="5.5703125" style="55" bestFit="1" customWidth="1"/>
    <col min="12040" max="12040" width="10.7109375" style="55" customWidth="1"/>
    <col min="12041" max="12041" width="11.42578125" style="55" customWidth="1"/>
    <col min="12042" max="12042" width="5.42578125" style="55" customWidth="1"/>
    <col min="12043" max="12059" width="11.42578125" style="55" customWidth="1"/>
    <col min="12060" max="12288" width="11.42578125" style="55"/>
    <col min="12289" max="12289" width="8.28515625" style="55" customWidth="1"/>
    <col min="12290" max="12290" width="4.5703125" style="55" customWidth="1"/>
    <col min="12291" max="12291" width="5.85546875" style="55" bestFit="1" customWidth="1"/>
    <col min="12292" max="12292" width="4.5703125" style="55" bestFit="1" customWidth="1"/>
    <col min="12293" max="12293" width="6.7109375" style="55" bestFit="1" customWidth="1"/>
    <col min="12294" max="12294" width="4.85546875" style="55" bestFit="1" customWidth="1"/>
    <col min="12295" max="12295" width="5.5703125" style="55" bestFit="1" customWidth="1"/>
    <col min="12296" max="12296" width="10.7109375" style="55" customWidth="1"/>
    <col min="12297" max="12297" width="11.42578125" style="55" customWidth="1"/>
    <col min="12298" max="12298" width="5.42578125" style="55" customWidth="1"/>
    <col min="12299" max="12315" width="11.42578125" style="55" customWidth="1"/>
    <col min="12316" max="12544" width="11.42578125" style="55"/>
    <col min="12545" max="12545" width="8.28515625" style="55" customWidth="1"/>
    <col min="12546" max="12546" width="4.5703125" style="55" customWidth="1"/>
    <col min="12547" max="12547" width="5.85546875" style="55" bestFit="1" customWidth="1"/>
    <col min="12548" max="12548" width="4.5703125" style="55" bestFit="1" customWidth="1"/>
    <col min="12549" max="12549" width="6.7109375" style="55" bestFit="1" customWidth="1"/>
    <col min="12550" max="12550" width="4.85546875" style="55" bestFit="1" customWidth="1"/>
    <col min="12551" max="12551" width="5.5703125" style="55" bestFit="1" customWidth="1"/>
    <col min="12552" max="12552" width="10.7109375" style="55" customWidth="1"/>
    <col min="12553" max="12553" width="11.42578125" style="55" customWidth="1"/>
    <col min="12554" max="12554" width="5.42578125" style="55" customWidth="1"/>
    <col min="12555" max="12571" width="11.42578125" style="55" customWidth="1"/>
    <col min="12572" max="12800" width="11.42578125" style="55"/>
    <col min="12801" max="12801" width="8.28515625" style="55" customWidth="1"/>
    <col min="12802" max="12802" width="4.5703125" style="55" customWidth="1"/>
    <col min="12803" max="12803" width="5.85546875" style="55" bestFit="1" customWidth="1"/>
    <col min="12804" max="12804" width="4.5703125" style="55" bestFit="1" customWidth="1"/>
    <col min="12805" max="12805" width="6.7109375" style="55" bestFit="1" customWidth="1"/>
    <col min="12806" max="12806" width="4.85546875" style="55" bestFit="1" customWidth="1"/>
    <col min="12807" max="12807" width="5.5703125" style="55" bestFit="1" customWidth="1"/>
    <col min="12808" max="12808" width="10.7109375" style="55" customWidth="1"/>
    <col min="12809" max="12809" width="11.42578125" style="55" customWidth="1"/>
    <col min="12810" max="12810" width="5.42578125" style="55" customWidth="1"/>
    <col min="12811" max="12827" width="11.42578125" style="55" customWidth="1"/>
    <col min="12828" max="13056" width="11.42578125" style="55"/>
    <col min="13057" max="13057" width="8.28515625" style="55" customWidth="1"/>
    <col min="13058" max="13058" width="4.5703125" style="55" customWidth="1"/>
    <col min="13059" max="13059" width="5.85546875" style="55" bestFit="1" customWidth="1"/>
    <col min="13060" max="13060" width="4.5703125" style="55" bestFit="1" customWidth="1"/>
    <col min="13061" max="13061" width="6.7109375" style="55" bestFit="1" customWidth="1"/>
    <col min="13062" max="13062" width="4.85546875" style="55" bestFit="1" customWidth="1"/>
    <col min="13063" max="13063" width="5.5703125" style="55" bestFit="1" customWidth="1"/>
    <col min="13064" max="13064" width="10.7109375" style="55" customWidth="1"/>
    <col min="13065" max="13065" width="11.42578125" style="55" customWidth="1"/>
    <col min="13066" max="13066" width="5.42578125" style="55" customWidth="1"/>
    <col min="13067" max="13083" width="11.42578125" style="55" customWidth="1"/>
    <col min="13084" max="13312" width="11.42578125" style="55"/>
    <col min="13313" max="13313" width="8.28515625" style="55" customWidth="1"/>
    <col min="13314" max="13314" width="4.5703125" style="55" customWidth="1"/>
    <col min="13315" max="13315" width="5.85546875" style="55" bestFit="1" customWidth="1"/>
    <col min="13316" max="13316" width="4.5703125" style="55" bestFit="1" customWidth="1"/>
    <col min="13317" max="13317" width="6.7109375" style="55" bestFit="1" customWidth="1"/>
    <col min="13318" max="13318" width="4.85546875" style="55" bestFit="1" customWidth="1"/>
    <col min="13319" max="13319" width="5.5703125" style="55" bestFit="1" customWidth="1"/>
    <col min="13320" max="13320" width="10.7109375" style="55" customWidth="1"/>
    <col min="13321" max="13321" width="11.42578125" style="55" customWidth="1"/>
    <col min="13322" max="13322" width="5.42578125" style="55" customWidth="1"/>
    <col min="13323" max="13339" width="11.42578125" style="55" customWidth="1"/>
    <col min="13340" max="13568" width="11.42578125" style="55"/>
    <col min="13569" max="13569" width="8.28515625" style="55" customWidth="1"/>
    <col min="13570" max="13570" width="4.5703125" style="55" customWidth="1"/>
    <col min="13571" max="13571" width="5.85546875" style="55" bestFit="1" customWidth="1"/>
    <col min="13572" max="13572" width="4.5703125" style="55" bestFit="1" customWidth="1"/>
    <col min="13573" max="13573" width="6.7109375" style="55" bestFit="1" customWidth="1"/>
    <col min="13574" max="13574" width="4.85546875" style="55" bestFit="1" customWidth="1"/>
    <col min="13575" max="13575" width="5.5703125" style="55" bestFit="1" customWidth="1"/>
    <col min="13576" max="13576" width="10.7109375" style="55" customWidth="1"/>
    <col min="13577" max="13577" width="11.42578125" style="55" customWidth="1"/>
    <col min="13578" max="13578" width="5.42578125" style="55" customWidth="1"/>
    <col min="13579" max="13595" width="11.42578125" style="55" customWidth="1"/>
    <col min="13596" max="13824" width="11.42578125" style="55"/>
    <col min="13825" max="13825" width="8.28515625" style="55" customWidth="1"/>
    <col min="13826" max="13826" width="4.5703125" style="55" customWidth="1"/>
    <col min="13827" max="13827" width="5.85546875" style="55" bestFit="1" customWidth="1"/>
    <col min="13828" max="13828" width="4.5703125" style="55" bestFit="1" customWidth="1"/>
    <col min="13829" max="13829" width="6.7109375" style="55" bestFit="1" customWidth="1"/>
    <col min="13830" max="13830" width="4.85546875" style="55" bestFit="1" customWidth="1"/>
    <col min="13831" max="13831" width="5.5703125" style="55" bestFit="1" customWidth="1"/>
    <col min="13832" max="13832" width="10.7109375" style="55" customWidth="1"/>
    <col min="13833" max="13833" width="11.42578125" style="55" customWidth="1"/>
    <col min="13834" max="13834" width="5.42578125" style="55" customWidth="1"/>
    <col min="13835" max="13851" width="11.42578125" style="55" customWidth="1"/>
    <col min="13852" max="14080" width="11.42578125" style="55"/>
    <col min="14081" max="14081" width="8.28515625" style="55" customWidth="1"/>
    <col min="14082" max="14082" width="4.5703125" style="55" customWidth="1"/>
    <col min="14083" max="14083" width="5.85546875" style="55" bestFit="1" customWidth="1"/>
    <col min="14084" max="14084" width="4.5703125" style="55" bestFit="1" customWidth="1"/>
    <col min="14085" max="14085" width="6.7109375" style="55" bestFit="1" customWidth="1"/>
    <col min="14086" max="14086" width="4.85546875" style="55" bestFit="1" customWidth="1"/>
    <col min="14087" max="14087" width="5.5703125" style="55" bestFit="1" customWidth="1"/>
    <col min="14088" max="14088" width="10.7109375" style="55" customWidth="1"/>
    <col min="14089" max="14089" width="11.42578125" style="55" customWidth="1"/>
    <col min="14090" max="14090" width="5.42578125" style="55" customWidth="1"/>
    <col min="14091" max="14107" width="11.42578125" style="55" customWidth="1"/>
    <col min="14108" max="14336" width="11.42578125" style="55"/>
    <col min="14337" max="14337" width="8.28515625" style="55" customWidth="1"/>
    <col min="14338" max="14338" width="4.5703125" style="55" customWidth="1"/>
    <col min="14339" max="14339" width="5.85546875" style="55" bestFit="1" customWidth="1"/>
    <col min="14340" max="14340" width="4.5703125" style="55" bestFit="1" customWidth="1"/>
    <col min="14341" max="14341" width="6.7109375" style="55" bestFit="1" customWidth="1"/>
    <col min="14342" max="14342" width="4.85546875" style="55" bestFit="1" customWidth="1"/>
    <col min="14343" max="14343" width="5.5703125" style="55" bestFit="1" customWidth="1"/>
    <col min="14344" max="14344" width="10.7109375" style="55" customWidth="1"/>
    <col min="14345" max="14345" width="11.42578125" style="55" customWidth="1"/>
    <col min="14346" max="14346" width="5.42578125" style="55" customWidth="1"/>
    <col min="14347" max="14363" width="11.42578125" style="55" customWidth="1"/>
    <col min="14364" max="14592" width="11.42578125" style="55"/>
    <col min="14593" max="14593" width="8.28515625" style="55" customWidth="1"/>
    <col min="14594" max="14594" width="4.5703125" style="55" customWidth="1"/>
    <col min="14595" max="14595" width="5.85546875" style="55" bestFit="1" customWidth="1"/>
    <col min="14596" max="14596" width="4.5703125" style="55" bestFit="1" customWidth="1"/>
    <col min="14597" max="14597" width="6.7109375" style="55" bestFit="1" customWidth="1"/>
    <col min="14598" max="14598" width="4.85546875" style="55" bestFit="1" customWidth="1"/>
    <col min="14599" max="14599" width="5.5703125" style="55" bestFit="1" customWidth="1"/>
    <col min="14600" max="14600" width="10.7109375" style="55" customWidth="1"/>
    <col min="14601" max="14601" width="11.42578125" style="55" customWidth="1"/>
    <col min="14602" max="14602" width="5.42578125" style="55" customWidth="1"/>
    <col min="14603" max="14619" width="11.42578125" style="55" customWidth="1"/>
    <col min="14620" max="14848" width="11.42578125" style="55"/>
    <col min="14849" max="14849" width="8.28515625" style="55" customWidth="1"/>
    <col min="14850" max="14850" width="4.5703125" style="55" customWidth="1"/>
    <col min="14851" max="14851" width="5.85546875" style="55" bestFit="1" customWidth="1"/>
    <col min="14852" max="14852" width="4.5703125" style="55" bestFit="1" customWidth="1"/>
    <col min="14853" max="14853" width="6.7109375" style="55" bestFit="1" customWidth="1"/>
    <col min="14854" max="14854" width="4.85546875" style="55" bestFit="1" customWidth="1"/>
    <col min="14855" max="14855" width="5.5703125" style="55" bestFit="1" customWidth="1"/>
    <col min="14856" max="14856" width="10.7109375" style="55" customWidth="1"/>
    <col min="14857" max="14857" width="11.42578125" style="55" customWidth="1"/>
    <col min="14858" max="14858" width="5.42578125" style="55" customWidth="1"/>
    <col min="14859" max="14875" width="11.42578125" style="55" customWidth="1"/>
    <col min="14876" max="15104" width="11.42578125" style="55"/>
    <col min="15105" max="15105" width="8.28515625" style="55" customWidth="1"/>
    <col min="15106" max="15106" width="4.5703125" style="55" customWidth="1"/>
    <col min="15107" max="15107" width="5.85546875" style="55" bestFit="1" customWidth="1"/>
    <col min="15108" max="15108" width="4.5703125" style="55" bestFit="1" customWidth="1"/>
    <col min="15109" max="15109" width="6.7109375" style="55" bestFit="1" customWidth="1"/>
    <col min="15110" max="15110" width="4.85546875" style="55" bestFit="1" customWidth="1"/>
    <col min="15111" max="15111" width="5.5703125" style="55" bestFit="1" customWidth="1"/>
    <col min="15112" max="15112" width="10.7109375" style="55" customWidth="1"/>
    <col min="15113" max="15113" width="11.42578125" style="55" customWidth="1"/>
    <col min="15114" max="15114" width="5.42578125" style="55" customWidth="1"/>
    <col min="15115" max="15131" width="11.42578125" style="55" customWidth="1"/>
    <col min="15132" max="15360" width="11.42578125" style="55"/>
    <col min="15361" max="15361" width="8.28515625" style="55" customWidth="1"/>
    <col min="15362" max="15362" width="4.5703125" style="55" customWidth="1"/>
    <col min="15363" max="15363" width="5.85546875" style="55" bestFit="1" customWidth="1"/>
    <col min="15364" max="15364" width="4.5703125" style="55" bestFit="1" customWidth="1"/>
    <col min="15365" max="15365" width="6.7109375" style="55" bestFit="1" customWidth="1"/>
    <col min="15366" max="15366" width="4.85546875" style="55" bestFit="1" customWidth="1"/>
    <col min="15367" max="15367" width="5.5703125" style="55" bestFit="1" customWidth="1"/>
    <col min="15368" max="15368" width="10.7109375" style="55" customWidth="1"/>
    <col min="15369" max="15369" width="11.42578125" style="55" customWidth="1"/>
    <col min="15370" max="15370" width="5.42578125" style="55" customWidth="1"/>
    <col min="15371" max="15387" width="11.42578125" style="55" customWidth="1"/>
    <col min="15388" max="15616" width="11.42578125" style="55"/>
    <col min="15617" max="15617" width="8.28515625" style="55" customWidth="1"/>
    <col min="15618" max="15618" width="4.5703125" style="55" customWidth="1"/>
    <col min="15619" max="15619" width="5.85546875" style="55" bestFit="1" customWidth="1"/>
    <col min="15620" max="15620" width="4.5703125" style="55" bestFit="1" customWidth="1"/>
    <col min="15621" max="15621" width="6.7109375" style="55" bestFit="1" customWidth="1"/>
    <col min="15622" max="15622" width="4.85546875" style="55" bestFit="1" customWidth="1"/>
    <col min="15623" max="15623" width="5.5703125" style="55" bestFit="1" customWidth="1"/>
    <col min="15624" max="15624" width="10.7109375" style="55" customWidth="1"/>
    <col min="15625" max="15625" width="11.42578125" style="55" customWidth="1"/>
    <col min="15626" max="15626" width="5.42578125" style="55" customWidth="1"/>
    <col min="15627" max="15643" width="11.42578125" style="55" customWidth="1"/>
    <col min="15644" max="15872" width="11.42578125" style="55"/>
    <col min="15873" max="15873" width="8.28515625" style="55" customWidth="1"/>
    <col min="15874" max="15874" width="4.5703125" style="55" customWidth="1"/>
    <col min="15875" max="15875" width="5.85546875" style="55" bestFit="1" customWidth="1"/>
    <col min="15876" max="15876" width="4.5703125" style="55" bestFit="1" customWidth="1"/>
    <col min="15877" max="15877" width="6.7109375" style="55" bestFit="1" customWidth="1"/>
    <col min="15878" max="15878" width="4.85546875" style="55" bestFit="1" customWidth="1"/>
    <col min="15879" max="15879" width="5.5703125" style="55" bestFit="1" customWidth="1"/>
    <col min="15880" max="15880" width="10.7109375" style="55" customWidth="1"/>
    <col min="15881" max="15881" width="11.42578125" style="55" customWidth="1"/>
    <col min="15882" max="15882" width="5.42578125" style="55" customWidth="1"/>
    <col min="15883" max="15899" width="11.42578125" style="55" customWidth="1"/>
    <col min="15900" max="16128" width="11.42578125" style="55"/>
    <col min="16129" max="16129" width="8.28515625" style="55" customWidth="1"/>
    <col min="16130" max="16130" width="4.5703125" style="55" customWidth="1"/>
    <col min="16131" max="16131" width="5.85546875" style="55" bestFit="1" customWidth="1"/>
    <col min="16132" max="16132" width="4.5703125" style="55" bestFit="1" customWidth="1"/>
    <col min="16133" max="16133" width="6.7109375" style="55" bestFit="1" customWidth="1"/>
    <col min="16134" max="16134" width="4.85546875" style="55" bestFit="1" customWidth="1"/>
    <col min="16135" max="16135" width="5.5703125" style="55" bestFit="1" customWidth="1"/>
    <col min="16136" max="16136" width="10.7109375" style="55" customWidth="1"/>
    <col min="16137" max="16137" width="11.42578125" style="55" customWidth="1"/>
    <col min="16138" max="16138" width="5.42578125" style="55" customWidth="1"/>
    <col min="16139" max="16155" width="11.42578125" style="55" customWidth="1"/>
    <col min="16156" max="16384" width="11.42578125" style="55"/>
  </cols>
  <sheetData>
    <row r="1" spans="1:9" ht="23.25">
      <c r="A1" s="53" t="s">
        <v>399</v>
      </c>
    </row>
    <row r="2" spans="1:9" ht="27.75" customHeight="1">
      <c r="A2" s="75"/>
      <c r="B2" s="76" t="s">
        <v>360</v>
      </c>
      <c r="C2" s="63"/>
      <c r="D2" s="60" t="s">
        <v>361</v>
      </c>
      <c r="E2" s="77" t="s">
        <v>400</v>
      </c>
      <c r="F2" s="78"/>
      <c r="G2" s="60"/>
      <c r="H2" s="62" t="s">
        <v>363</v>
      </c>
      <c r="I2" s="63"/>
    </row>
    <row r="3" spans="1:9" ht="14.1" customHeight="1">
      <c r="A3" s="79" t="s">
        <v>401</v>
      </c>
      <c r="B3" s="59" t="s">
        <v>14</v>
      </c>
      <c r="C3" s="61" t="s">
        <v>27</v>
      </c>
      <c r="E3" s="80" t="s">
        <v>402</v>
      </c>
      <c r="F3" s="81" t="s">
        <v>365</v>
      </c>
      <c r="G3" s="61" t="s">
        <v>366</v>
      </c>
      <c r="H3" s="60" t="s">
        <v>367</v>
      </c>
      <c r="I3" s="61" t="s">
        <v>368</v>
      </c>
    </row>
    <row r="4" spans="1:9" ht="14.1" customHeight="1">
      <c r="A4" s="82" t="s">
        <v>403</v>
      </c>
      <c r="B4" s="65" t="s">
        <v>364</v>
      </c>
      <c r="C4" s="66" t="s">
        <v>404</v>
      </c>
      <c r="D4" s="56" t="s">
        <v>10</v>
      </c>
      <c r="E4" s="80"/>
      <c r="G4" s="66"/>
      <c r="I4" s="66"/>
    </row>
    <row r="5" spans="1:9" ht="14.1" customHeight="1">
      <c r="A5" s="83" t="s">
        <v>43</v>
      </c>
      <c r="B5" s="69" t="s">
        <v>43</v>
      </c>
      <c r="C5" s="71" t="s">
        <v>43</v>
      </c>
      <c r="D5" s="70" t="s">
        <v>369</v>
      </c>
      <c r="E5" s="84" t="s">
        <v>370</v>
      </c>
      <c r="F5" s="85" t="s">
        <v>371</v>
      </c>
      <c r="G5" s="71" t="s">
        <v>372</v>
      </c>
      <c r="H5" s="70" t="s">
        <v>0</v>
      </c>
      <c r="I5" s="71" t="s">
        <v>373</v>
      </c>
    </row>
    <row r="6" spans="1:9" ht="14.1" customHeight="1">
      <c r="A6" s="57">
        <v>30</v>
      </c>
      <c r="B6" s="54">
        <v>1.5</v>
      </c>
      <c r="C6" s="55">
        <v>27</v>
      </c>
      <c r="D6" s="55">
        <v>1.06</v>
      </c>
      <c r="E6" s="73">
        <v>9.4E-2</v>
      </c>
      <c r="F6" s="74">
        <v>1.37</v>
      </c>
      <c r="G6" s="55">
        <v>0.91</v>
      </c>
      <c r="H6" s="55">
        <v>1.01</v>
      </c>
      <c r="I6" s="55">
        <v>1.34</v>
      </c>
    </row>
    <row r="7" spans="1:9" ht="14.1" customHeight="1">
      <c r="B7" s="54">
        <v>1.25</v>
      </c>
      <c r="C7" s="55">
        <v>26</v>
      </c>
      <c r="D7" s="55">
        <v>1.38</v>
      </c>
      <c r="F7" s="74">
        <v>1.73</v>
      </c>
      <c r="G7" s="55">
        <v>1.1599999999999999</v>
      </c>
      <c r="H7" s="55">
        <v>0.99</v>
      </c>
      <c r="I7" s="55">
        <v>1.76</v>
      </c>
    </row>
    <row r="9" spans="1:9" ht="14.1" customHeight="1">
      <c r="A9" s="57">
        <v>32</v>
      </c>
      <c r="B9" s="54">
        <v>1</v>
      </c>
      <c r="C9" s="55">
        <v>30</v>
      </c>
      <c r="D9" s="55">
        <v>0.77</v>
      </c>
      <c r="E9" s="73">
        <v>0.10100000000000001</v>
      </c>
      <c r="F9" s="74">
        <v>1.17</v>
      </c>
      <c r="G9" s="55">
        <v>0.73</v>
      </c>
      <c r="H9" s="55">
        <v>1.1000000000000001</v>
      </c>
      <c r="I9" s="55">
        <v>0.97</v>
      </c>
    </row>
    <row r="10" spans="1:9" ht="14.1" customHeight="1">
      <c r="B10" s="54">
        <v>1.25</v>
      </c>
      <c r="C10" s="55">
        <v>29.5</v>
      </c>
      <c r="D10" s="55">
        <v>0.95</v>
      </c>
      <c r="F10" s="74">
        <v>1.43</v>
      </c>
      <c r="G10" s="55">
        <v>0.89</v>
      </c>
      <c r="H10" s="55">
        <v>1.0900000000000001</v>
      </c>
      <c r="I10" s="55">
        <v>1.21</v>
      </c>
    </row>
    <row r="11" spans="1:9" ht="14.1" customHeight="1">
      <c r="B11" s="54">
        <v>1.5</v>
      </c>
      <c r="C11" s="55">
        <v>29</v>
      </c>
      <c r="D11" s="55">
        <v>1.1299999999999999</v>
      </c>
      <c r="F11" s="74">
        <v>1.68</v>
      </c>
      <c r="G11" s="55">
        <v>1.05</v>
      </c>
      <c r="H11" s="55">
        <v>1.08</v>
      </c>
      <c r="I11" s="55">
        <v>1.44</v>
      </c>
    </row>
    <row r="12" spans="1:9" ht="14.1" customHeight="1">
      <c r="B12" s="54">
        <v>2</v>
      </c>
      <c r="C12" s="55">
        <v>28</v>
      </c>
      <c r="D12" s="55">
        <v>1.48</v>
      </c>
      <c r="F12" s="74">
        <v>2.13</v>
      </c>
      <c r="G12" s="55">
        <v>1.33</v>
      </c>
      <c r="H12" s="55">
        <v>1.06</v>
      </c>
      <c r="I12" s="55">
        <v>1.89</v>
      </c>
    </row>
    <row r="14" spans="1:9" ht="14.1" customHeight="1">
      <c r="A14" s="57">
        <v>33.700000000000003</v>
      </c>
      <c r="B14" s="54">
        <v>2.2999999999999998</v>
      </c>
      <c r="C14" s="55">
        <v>29.1</v>
      </c>
      <c r="D14" s="55">
        <v>1.79</v>
      </c>
      <c r="E14" s="73">
        <v>0.106</v>
      </c>
      <c r="F14" s="74">
        <v>2.81</v>
      </c>
      <c r="G14" s="55">
        <v>1.67</v>
      </c>
      <c r="H14" s="55">
        <v>1.1100000000000001</v>
      </c>
      <c r="I14" s="55">
        <v>2.27</v>
      </c>
    </row>
    <row r="15" spans="1:9" ht="14.1" customHeight="1">
      <c r="B15" s="54">
        <v>2.6</v>
      </c>
      <c r="C15" s="55">
        <v>28.5</v>
      </c>
      <c r="D15" s="55">
        <v>2.0099999999999998</v>
      </c>
      <c r="F15" s="74">
        <v>3.09</v>
      </c>
      <c r="G15" s="55">
        <v>1.84</v>
      </c>
      <c r="H15" s="55">
        <v>1.1000000000000001</v>
      </c>
      <c r="I15" s="55">
        <v>2.54</v>
      </c>
    </row>
    <row r="16" spans="1:9" ht="14.1" customHeight="1">
      <c r="B16" s="54">
        <v>2.9</v>
      </c>
      <c r="C16" s="55">
        <v>27.9</v>
      </c>
      <c r="D16" s="55">
        <v>2.2200000000000002</v>
      </c>
      <c r="F16" s="74">
        <v>3.36</v>
      </c>
      <c r="G16" s="55">
        <v>1.99</v>
      </c>
      <c r="H16" s="55">
        <v>1.0900000000000001</v>
      </c>
      <c r="I16" s="55">
        <v>2.81</v>
      </c>
    </row>
    <row r="17" spans="1:9" ht="14.1" customHeight="1">
      <c r="B17" s="54">
        <v>3.2</v>
      </c>
      <c r="C17" s="55">
        <v>27.3</v>
      </c>
      <c r="D17" s="55">
        <v>2.42</v>
      </c>
      <c r="F17" s="74">
        <v>3.6</v>
      </c>
      <c r="G17" s="55">
        <v>2.14</v>
      </c>
      <c r="H17" s="55">
        <v>1.08</v>
      </c>
      <c r="I17" s="55">
        <v>3.07</v>
      </c>
    </row>
    <row r="18" spans="1:9" ht="14.1" customHeight="1">
      <c r="B18" s="54">
        <v>4</v>
      </c>
      <c r="C18" s="55">
        <v>25.7</v>
      </c>
      <c r="D18" s="55">
        <v>2.95</v>
      </c>
      <c r="F18" s="74">
        <v>4.1900000000000004</v>
      </c>
      <c r="G18" s="55">
        <v>2.4900000000000002</v>
      </c>
      <c r="H18" s="55">
        <v>1.06</v>
      </c>
      <c r="I18" s="55">
        <v>3.73</v>
      </c>
    </row>
    <row r="20" spans="1:9" ht="14.1" customHeight="1">
      <c r="A20" s="57">
        <v>35</v>
      </c>
      <c r="B20" s="54">
        <v>1.5</v>
      </c>
      <c r="C20" s="55">
        <v>32</v>
      </c>
      <c r="D20" s="55">
        <v>1.24</v>
      </c>
      <c r="E20" s="73">
        <v>0.11</v>
      </c>
      <c r="F20" s="74">
        <v>2.2200000000000002</v>
      </c>
      <c r="G20" s="55">
        <v>1.27</v>
      </c>
      <c r="H20" s="55">
        <v>1.19</v>
      </c>
      <c r="I20" s="55">
        <v>1.58</v>
      </c>
    </row>
    <row r="21" spans="1:9" ht="14.1" customHeight="1">
      <c r="B21" s="54">
        <v>2</v>
      </c>
      <c r="C21" s="55">
        <v>31</v>
      </c>
      <c r="D21" s="55">
        <v>1.63</v>
      </c>
      <c r="F21" s="74">
        <v>2.83</v>
      </c>
      <c r="G21" s="55">
        <v>1.62</v>
      </c>
      <c r="H21" s="55">
        <v>1.17</v>
      </c>
      <c r="I21" s="55">
        <v>2.0699999999999998</v>
      </c>
    </row>
    <row r="23" spans="1:9" ht="14.1" customHeight="1">
      <c r="A23" s="57">
        <v>38</v>
      </c>
      <c r="B23" s="54">
        <v>1.25</v>
      </c>
      <c r="C23" s="55">
        <v>35.5</v>
      </c>
      <c r="D23" s="55">
        <v>1.1299999999999999</v>
      </c>
      <c r="E23" s="73">
        <v>0.11899999999999999</v>
      </c>
      <c r="F23" s="74">
        <v>2.44</v>
      </c>
      <c r="G23" s="55">
        <v>1.28</v>
      </c>
      <c r="H23" s="55">
        <v>1.3</v>
      </c>
      <c r="I23" s="55">
        <v>1.44</v>
      </c>
    </row>
    <row r="24" spans="1:9" ht="14.1" customHeight="1">
      <c r="B24" s="54">
        <v>1.5</v>
      </c>
      <c r="C24" s="55">
        <v>35</v>
      </c>
      <c r="D24" s="55">
        <v>1.35</v>
      </c>
      <c r="F24" s="74">
        <v>2.87</v>
      </c>
      <c r="G24" s="55">
        <v>1.51</v>
      </c>
      <c r="H24" s="55">
        <v>1.29</v>
      </c>
      <c r="I24" s="55">
        <v>1.72</v>
      </c>
    </row>
    <row r="25" spans="1:9" ht="14.1" customHeight="1">
      <c r="B25" s="54">
        <v>2</v>
      </c>
      <c r="C25" s="55">
        <v>34</v>
      </c>
      <c r="D25" s="55">
        <v>1.78</v>
      </c>
      <c r="F25" s="74">
        <v>3.68</v>
      </c>
      <c r="G25" s="55">
        <v>1.94</v>
      </c>
      <c r="H25" s="55">
        <v>1.28</v>
      </c>
      <c r="I25" s="55">
        <v>2.2599999999999998</v>
      </c>
    </row>
    <row r="26" spans="1:9" ht="14.1" customHeight="1">
      <c r="B26" s="54">
        <v>2.25</v>
      </c>
      <c r="C26" s="55">
        <v>33.5</v>
      </c>
      <c r="D26" s="55">
        <v>1.98</v>
      </c>
      <c r="F26" s="74">
        <v>4.05</v>
      </c>
      <c r="G26" s="55">
        <v>2.13</v>
      </c>
      <c r="H26" s="55">
        <v>1.27</v>
      </c>
      <c r="I26" s="55">
        <v>2.5299999999999998</v>
      </c>
    </row>
    <row r="27" spans="1:9" ht="14.1" customHeight="1">
      <c r="B27" s="54">
        <v>2.5</v>
      </c>
      <c r="C27" s="55">
        <v>33</v>
      </c>
      <c r="D27" s="55">
        <v>2.19</v>
      </c>
      <c r="F27" s="74">
        <v>4.41</v>
      </c>
      <c r="G27" s="55">
        <v>2.3199999999999998</v>
      </c>
      <c r="H27" s="55">
        <v>1.26</v>
      </c>
      <c r="I27" s="55">
        <v>2.79</v>
      </c>
    </row>
    <row r="29" spans="1:9" ht="14.1" customHeight="1">
      <c r="A29" s="57">
        <v>41.5</v>
      </c>
      <c r="B29" s="54">
        <v>1.25</v>
      </c>
      <c r="C29" s="55">
        <v>39</v>
      </c>
      <c r="D29" s="55">
        <v>1.24</v>
      </c>
      <c r="E29" s="73">
        <v>0.13</v>
      </c>
      <c r="F29" s="74">
        <v>3.2</v>
      </c>
      <c r="G29" s="55">
        <v>1.54</v>
      </c>
      <c r="H29" s="55">
        <v>1.4330000000000001</v>
      </c>
      <c r="I29" s="55">
        <v>1.58</v>
      </c>
    </row>
    <row r="30" spans="1:9" ht="14.1" customHeight="1">
      <c r="B30" s="54">
        <v>1.5</v>
      </c>
      <c r="C30" s="55">
        <v>38.5</v>
      </c>
      <c r="D30" s="55">
        <v>1.48</v>
      </c>
      <c r="F30" s="74">
        <v>3.78</v>
      </c>
      <c r="G30" s="55">
        <v>1.82</v>
      </c>
      <c r="H30" s="55">
        <v>1.42</v>
      </c>
      <c r="I30" s="55">
        <v>1.89</v>
      </c>
    </row>
    <row r="31" spans="1:9" ht="14.1" customHeight="1">
      <c r="B31" s="54">
        <v>2</v>
      </c>
      <c r="C31" s="55">
        <v>37.5</v>
      </c>
      <c r="D31" s="55">
        <v>1.95</v>
      </c>
      <c r="F31" s="74">
        <v>4.8499999999999996</v>
      </c>
      <c r="G31" s="55">
        <v>2.34</v>
      </c>
      <c r="H31" s="55">
        <v>1.4</v>
      </c>
      <c r="I31" s="55">
        <v>2.48</v>
      </c>
    </row>
    <row r="33" spans="1:9" ht="14.1" customHeight="1">
      <c r="A33" s="57">
        <v>42.4</v>
      </c>
      <c r="B33" s="54">
        <v>2.6</v>
      </c>
      <c r="C33" s="55">
        <v>37.200000000000003</v>
      </c>
      <c r="D33" s="55">
        <v>2.57</v>
      </c>
      <c r="E33" s="73">
        <v>0.13300000000000001</v>
      </c>
      <c r="F33" s="74">
        <v>6.46</v>
      </c>
      <c r="G33" s="55">
        <v>3.05</v>
      </c>
      <c r="H33" s="55">
        <v>1.41</v>
      </c>
      <c r="I33" s="55">
        <v>3.25</v>
      </c>
    </row>
    <row r="34" spans="1:9" ht="14.1" customHeight="1">
      <c r="B34" s="54">
        <v>2.9</v>
      </c>
      <c r="C34" s="55">
        <v>36.6</v>
      </c>
      <c r="D34" s="55">
        <v>2.84</v>
      </c>
      <c r="F34" s="74">
        <v>7.06</v>
      </c>
      <c r="G34" s="55">
        <v>3.33</v>
      </c>
      <c r="H34" s="55">
        <v>1.4</v>
      </c>
      <c r="I34" s="55">
        <v>3.6</v>
      </c>
    </row>
    <row r="35" spans="1:9" ht="14.1" customHeight="1">
      <c r="B35" s="54">
        <v>3.2</v>
      </c>
      <c r="C35" s="55">
        <v>36</v>
      </c>
      <c r="D35" s="55">
        <v>3.11</v>
      </c>
      <c r="F35" s="74">
        <v>7.62</v>
      </c>
      <c r="G35" s="55">
        <v>3.59</v>
      </c>
      <c r="H35" s="55">
        <v>1.39</v>
      </c>
      <c r="I35" s="55">
        <v>3.94</v>
      </c>
    </row>
    <row r="36" spans="1:9" ht="14.1" customHeight="1">
      <c r="B36" s="54">
        <v>4</v>
      </c>
      <c r="C36" s="55">
        <v>34.4</v>
      </c>
      <c r="D36" s="55">
        <v>3.81</v>
      </c>
      <c r="F36" s="74">
        <v>8.99</v>
      </c>
      <c r="G36" s="55">
        <v>4.24</v>
      </c>
      <c r="H36" s="55">
        <v>1.36</v>
      </c>
      <c r="I36" s="55">
        <v>4.82</v>
      </c>
    </row>
    <row r="38" spans="1:9" ht="14.1" customHeight="1">
      <c r="A38" s="57">
        <v>44.5</v>
      </c>
      <c r="B38" s="54">
        <v>1.25</v>
      </c>
      <c r="C38" s="55">
        <v>42</v>
      </c>
      <c r="D38" s="55">
        <v>1.33</v>
      </c>
      <c r="E38" s="73">
        <v>0.14000000000000001</v>
      </c>
      <c r="F38" s="74">
        <v>3.98</v>
      </c>
      <c r="G38" s="55">
        <v>1.79</v>
      </c>
      <c r="H38" s="55">
        <v>1.53</v>
      </c>
      <c r="I38" s="55">
        <v>1.7</v>
      </c>
    </row>
    <row r="39" spans="1:9" ht="14.1" customHeight="1">
      <c r="B39" s="54">
        <v>1.5</v>
      </c>
      <c r="C39" s="55">
        <v>41.5</v>
      </c>
      <c r="D39" s="55">
        <v>1.59</v>
      </c>
      <c r="F39" s="74">
        <v>4.6900000000000004</v>
      </c>
      <c r="G39" s="55">
        <v>2.11</v>
      </c>
      <c r="H39" s="55">
        <v>1.52</v>
      </c>
      <c r="I39" s="55">
        <v>2.0299999999999998</v>
      </c>
    </row>
    <row r="40" spans="1:9" ht="14.1" customHeight="1">
      <c r="B40" s="54">
        <v>2</v>
      </c>
      <c r="C40" s="55">
        <v>40.5</v>
      </c>
      <c r="D40" s="55">
        <v>2.1</v>
      </c>
      <c r="F40" s="74">
        <v>6.04</v>
      </c>
      <c r="G40" s="55">
        <v>2.72</v>
      </c>
      <c r="H40" s="55">
        <v>1.51</v>
      </c>
      <c r="I40" s="55">
        <v>2.67</v>
      </c>
    </row>
    <row r="41" spans="1:9" ht="14.1" customHeight="1">
      <c r="B41" s="54">
        <v>2.25</v>
      </c>
      <c r="C41" s="55">
        <v>40</v>
      </c>
      <c r="D41" s="55">
        <v>2.35</v>
      </c>
      <c r="F41" s="74">
        <v>6.69</v>
      </c>
      <c r="G41" s="55">
        <v>3</v>
      </c>
      <c r="H41" s="55">
        <v>1.5</v>
      </c>
      <c r="I41" s="55">
        <v>2.99</v>
      </c>
    </row>
    <row r="42" spans="1:9" ht="14.1" customHeight="1">
      <c r="B42" s="54">
        <v>2.5</v>
      </c>
      <c r="C42" s="55">
        <v>39.5</v>
      </c>
      <c r="D42" s="55">
        <v>2.59</v>
      </c>
      <c r="F42" s="74">
        <v>7.3</v>
      </c>
      <c r="G42" s="55">
        <v>3.28</v>
      </c>
      <c r="H42" s="55">
        <v>1.49</v>
      </c>
      <c r="I42" s="55">
        <v>3.3</v>
      </c>
    </row>
    <row r="44" spans="1:9" ht="14.1" customHeight="1">
      <c r="A44" s="57">
        <v>45</v>
      </c>
      <c r="B44" s="54">
        <v>1.5</v>
      </c>
      <c r="C44" s="55">
        <v>42</v>
      </c>
      <c r="D44" s="55">
        <v>1.61</v>
      </c>
      <c r="E44" s="73">
        <v>0.14099999999999999</v>
      </c>
      <c r="F44" s="74">
        <v>4.8499999999999996</v>
      </c>
      <c r="G44" s="55">
        <v>2.16</v>
      </c>
      <c r="H44" s="55">
        <v>1.54</v>
      </c>
      <c r="I44" s="55">
        <v>2.0499999999999998</v>
      </c>
    </row>
    <row r="45" spans="1:9" ht="14.1" customHeight="1">
      <c r="B45" s="54">
        <v>2</v>
      </c>
      <c r="C45" s="55">
        <v>41</v>
      </c>
      <c r="D45" s="55">
        <v>2.12</v>
      </c>
      <c r="F45" s="74">
        <v>6.26</v>
      </c>
      <c r="G45" s="55">
        <v>2.78</v>
      </c>
      <c r="H45" s="55">
        <v>1.52</v>
      </c>
      <c r="I45" s="55">
        <v>2.7</v>
      </c>
    </row>
    <row r="47" spans="1:9" ht="14.1" customHeight="1">
      <c r="A47" s="57">
        <v>47</v>
      </c>
      <c r="B47" s="54">
        <v>1.5</v>
      </c>
      <c r="C47" s="55">
        <v>44</v>
      </c>
      <c r="D47" s="55">
        <v>1.68</v>
      </c>
      <c r="E47" s="73">
        <v>0.14799999999999999</v>
      </c>
      <c r="F47" s="74">
        <v>5.56</v>
      </c>
      <c r="G47" s="55">
        <v>2.36</v>
      </c>
      <c r="H47" s="55">
        <v>1.61</v>
      </c>
      <c r="I47" s="55">
        <v>2.14</v>
      </c>
    </row>
    <row r="48" spans="1:9" ht="14.1" customHeight="1">
      <c r="B48" s="54">
        <v>2</v>
      </c>
      <c r="C48" s="55">
        <v>43</v>
      </c>
      <c r="D48" s="55">
        <v>2.2200000000000002</v>
      </c>
      <c r="F48" s="74">
        <v>7.17</v>
      </c>
      <c r="G48" s="55">
        <v>3.05</v>
      </c>
      <c r="H48" s="55">
        <v>1.59</v>
      </c>
      <c r="I48" s="55">
        <v>2.83</v>
      </c>
    </row>
    <row r="50" spans="1:9" ht="14.1" customHeight="1">
      <c r="A50" s="57">
        <v>48.3</v>
      </c>
      <c r="B50" s="54">
        <v>2.6</v>
      </c>
      <c r="C50" s="55">
        <v>43.1</v>
      </c>
      <c r="D50" s="55">
        <v>2.95</v>
      </c>
      <c r="E50" s="73">
        <v>0.152</v>
      </c>
      <c r="F50" s="74">
        <v>9.7799999999999994</v>
      </c>
      <c r="G50" s="55">
        <v>4.05</v>
      </c>
      <c r="H50" s="55">
        <v>1.62</v>
      </c>
      <c r="I50" s="55">
        <v>3.73</v>
      </c>
    </row>
    <row r="51" spans="1:9" ht="14.1" customHeight="1">
      <c r="B51" s="54">
        <v>2.9</v>
      </c>
      <c r="C51" s="55">
        <v>42.5</v>
      </c>
      <c r="D51" s="55">
        <v>3.27</v>
      </c>
      <c r="F51" s="74">
        <v>10.7</v>
      </c>
      <c r="G51" s="55">
        <v>4.43</v>
      </c>
      <c r="H51" s="55">
        <v>1.61</v>
      </c>
      <c r="I51" s="55">
        <v>4.1399999999999997</v>
      </c>
    </row>
    <row r="52" spans="1:9" ht="14.1" customHeight="1">
      <c r="B52" s="54">
        <v>3.2</v>
      </c>
      <c r="C52" s="55">
        <v>41.9</v>
      </c>
      <c r="D52" s="55">
        <v>3.59</v>
      </c>
      <c r="F52" s="74">
        <v>12.6</v>
      </c>
      <c r="G52" s="55">
        <v>4.8</v>
      </c>
      <c r="H52" s="55">
        <v>1.6</v>
      </c>
      <c r="I52" s="55">
        <v>4.53</v>
      </c>
    </row>
    <row r="53" spans="1:9" ht="14.1" customHeight="1">
      <c r="B53" s="54">
        <v>3.5</v>
      </c>
      <c r="C53" s="55">
        <v>41.3</v>
      </c>
      <c r="D53" s="55">
        <v>3.86</v>
      </c>
      <c r="F53" s="74">
        <v>12.43</v>
      </c>
      <c r="G53" s="55">
        <v>5.15</v>
      </c>
      <c r="H53" s="55">
        <v>1.59</v>
      </c>
      <c r="I53" s="55">
        <v>4.92</v>
      </c>
    </row>
    <row r="54" spans="1:9" ht="14.1" customHeight="1">
      <c r="B54" s="54">
        <v>4</v>
      </c>
      <c r="C54" s="55">
        <v>40.299999999999997</v>
      </c>
      <c r="D54" s="55">
        <v>4.41</v>
      </c>
      <c r="F54" s="74">
        <v>13.8</v>
      </c>
      <c r="G54" s="55">
        <v>5.7</v>
      </c>
      <c r="H54" s="55">
        <v>1.57</v>
      </c>
      <c r="I54" s="55">
        <v>5.57</v>
      </c>
    </row>
    <row r="56" spans="1:9" ht="14.1" customHeight="1">
      <c r="A56" s="57">
        <v>50.8</v>
      </c>
      <c r="B56" s="54">
        <v>1.5</v>
      </c>
      <c r="C56" s="55">
        <v>47.8</v>
      </c>
      <c r="D56" s="55">
        <v>1.82</v>
      </c>
      <c r="E56" s="73">
        <v>0.16</v>
      </c>
      <c r="F56" s="74">
        <v>7.07</v>
      </c>
      <c r="G56" s="55">
        <v>2.78</v>
      </c>
      <c r="H56" s="55">
        <v>1.74</v>
      </c>
      <c r="I56" s="55">
        <v>2.3199999999999998</v>
      </c>
    </row>
    <row r="57" spans="1:9" ht="14.1" customHeight="1">
      <c r="B57" s="54">
        <v>2</v>
      </c>
      <c r="C57" s="55">
        <v>46</v>
      </c>
      <c r="D57" s="55">
        <v>2.41</v>
      </c>
      <c r="F57" s="74">
        <v>9.14</v>
      </c>
      <c r="G57" s="55">
        <v>3.6</v>
      </c>
      <c r="H57" s="55">
        <v>1.73</v>
      </c>
      <c r="I57" s="55">
        <v>3.07</v>
      </c>
    </row>
    <row r="58" spans="1:9" ht="14.1" customHeight="1">
      <c r="B58" s="54">
        <v>2.25</v>
      </c>
      <c r="C58" s="55">
        <v>46.3</v>
      </c>
      <c r="D58" s="55">
        <v>2.69</v>
      </c>
      <c r="F58" s="74">
        <v>10.130000000000001</v>
      </c>
      <c r="G58" s="55">
        <v>3.99</v>
      </c>
      <c r="H58" s="55">
        <v>1.72</v>
      </c>
      <c r="I58" s="55">
        <v>3.43</v>
      </c>
    </row>
    <row r="59" spans="1:9" ht="14.1" customHeight="1">
      <c r="B59" s="54">
        <v>2.5</v>
      </c>
      <c r="C59" s="55">
        <v>45.8</v>
      </c>
      <c r="D59" s="55">
        <v>2.98</v>
      </c>
      <c r="F59" s="74">
        <v>11.1</v>
      </c>
      <c r="G59" s="55">
        <v>4.37</v>
      </c>
      <c r="H59" s="55">
        <v>1.71</v>
      </c>
      <c r="I59" s="55">
        <v>3.79</v>
      </c>
    </row>
    <row r="61" spans="1:9" ht="14.1" customHeight="1">
      <c r="A61" s="57">
        <v>57</v>
      </c>
      <c r="B61" s="54">
        <v>2</v>
      </c>
      <c r="C61" s="55">
        <v>53</v>
      </c>
      <c r="D61" s="55">
        <v>2.71</v>
      </c>
      <c r="E61" s="73">
        <v>0.18</v>
      </c>
      <c r="F61" s="74">
        <v>13.08</v>
      </c>
      <c r="G61" s="55">
        <v>4.59</v>
      </c>
      <c r="H61" s="55">
        <v>1.95</v>
      </c>
      <c r="I61" s="55">
        <v>3.46</v>
      </c>
    </row>
    <row r="62" spans="1:9" ht="14.1" customHeight="1">
      <c r="B62" s="54">
        <v>2.5</v>
      </c>
      <c r="C62" s="55">
        <v>52</v>
      </c>
      <c r="D62" s="55">
        <v>3.36</v>
      </c>
      <c r="F62" s="74">
        <v>15.93</v>
      </c>
      <c r="G62" s="55">
        <v>5.59</v>
      </c>
      <c r="H62" s="55">
        <v>1.93</v>
      </c>
      <c r="I62" s="55">
        <v>4.28</v>
      </c>
    </row>
    <row r="63" spans="1:9" ht="14.1" customHeight="1">
      <c r="B63" s="54">
        <v>2.7</v>
      </c>
      <c r="C63" s="55">
        <v>51.6</v>
      </c>
      <c r="D63" s="55">
        <v>3.62</v>
      </c>
      <c r="F63" s="74">
        <v>17.02</v>
      </c>
      <c r="G63" s="55">
        <v>5.97</v>
      </c>
      <c r="H63" s="55">
        <v>1.92</v>
      </c>
      <c r="I63" s="55">
        <v>4.6100000000000003</v>
      </c>
    </row>
    <row r="64" spans="1:9" ht="14.1" customHeight="1">
      <c r="B64" s="54">
        <v>3</v>
      </c>
      <c r="C64" s="55">
        <v>51</v>
      </c>
      <c r="D64" s="55">
        <v>4</v>
      </c>
      <c r="F64" s="74">
        <v>18.61</v>
      </c>
      <c r="G64" s="55">
        <v>6.53</v>
      </c>
      <c r="H64" s="55">
        <v>1.91</v>
      </c>
      <c r="I64" s="55">
        <v>5.09</v>
      </c>
    </row>
    <row r="66" spans="1:9" ht="14.1" customHeight="1">
      <c r="A66" s="57">
        <v>60</v>
      </c>
      <c r="B66" s="54">
        <v>1.5</v>
      </c>
      <c r="C66" s="55">
        <v>57</v>
      </c>
      <c r="D66" s="55">
        <v>2.17</v>
      </c>
      <c r="E66" s="73">
        <v>0.189</v>
      </c>
      <c r="F66" s="74">
        <v>11.8</v>
      </c>
      <c r="G66" s="55">
        <v>3.93</v>
      </c>
      <c r="H66" s="55">
        <v>2.0699999999999998</v>
      </c>
      <c r="I66" s="55">
        <v>2.76</v>
      </c>
    </row>
    <row r="67" spans="1:9" ht="14.1" customHeight="1">
      <c r="B67" s="54">
        <v>2</v>
      </c>
      <c r="C67" s="55">
        <v>56</v>
      </c>
      <c r="D67" s="55">
        <v>2.86</v>
      </c>
      <c r="F67" s="74">
        <v>15.34</v>
      </c>
      <c r="G67" s="55">
        <v>5.1100000000000003</v>
      </c>
      <c r="H67" s="55">
        <v>2.0499999999999998</v>
      </c>
      <c r="I67" s="55">
        <v>3.65</v>
      </c>
    </row>
    <row r="68" spans="1:9" ht="14.1" customHeight="1">
      <c r="B68" s="54">
        <v>2.5</v>
      </c>
      <c r="C68" s="55">
        <v>55</v>
      </c>
      <c r="D68" s="55">
        <v>3.55</v>
      </c>
      <c r="F68" s="74">
        <v>18.7</v>
      </c>
      <c r="G68" s="55">
        <v>6.23</v>
      </c>
      <c r="H68" s="55">
        <v>2.04</v>
      </c>
      <c r="I68" s="55">
        <v>4.5199999999999996</v>
      </c>
    </row>
    <row r="70" spans="1:9" ht="14.1" customHeight="1">
      <c r="A70" s="57">
        <v>60.3</v>
      </c>
      <c r="B70" s="54">
        <v>2.9</v>
      </c>
      <c r="C70" s="55">
        <v>54.5</v>
      </c>
      <c r="D70" s="55">
        <v>4.1399999999999997</v>
      </c>
      <c r="E70" s="73">
        <v>0.189</v>
      </c>
      <c r="F70" s="74">
        <v>21.6</v>
      </c>
      <c r="G70" s="55">
        <v>7.16</v>
      </c>
      <c r="H70" s="55">
        <v>2.0299999999999998</v>
      </c>
      <c r="I70" s="55">
        <v>5.23</v>
      </c>
    </row>
    <row r="71" spans="1:9" ht="14.1" customHeight="1">
      <c r="B71" s="54">
        <v>3.2</v>
      </c>
      <c r="C71" s="55">
        <v>54.1</v>
      </c>
      <c r="D71" s="55">
        <v>4.54</v>
      </c>
      <c r="F71" s="74">
        <v>23.5</v>
      </c>
      <c r="G71" s="55">
        <v>7.78</v>
      </c>
      <c r="H71" s="55">
        <v>2.02</v>
      </c>
      <c r="I71" s="55">
        <v>5.74</v>
      </c>
    </row>
    <row r="72" spans="1:9" ht="14.1" customHeight="1">
      <c r="B72" s="54">
        <v>3.6</v>
      </c>
      <c r="C72" s="55">
        <v>53.1</v>
      </c>
      <c r="D72" s="55">
        <v>5.07</v>
      </c>
      <c r="F72" s="74">
        <v>25.9</v>
      </c>
      <c r="G72" s="55">
        <v>8.58</v>
      </c>
      <c r="H72" s="55">
        <v>2.0099999999999998</v>
      </c>
      <c r="I72" s="55">
        <v>6.41</v>
      </c>
    </row>
    <row r="73" spans="1:9" ht="14.1" customHeight="1">
      <c r="B73" s="54">
        <v>4.5</v>
      </c>
      <c r="C73" s="55">
        <v>51.3</v>
      </c>
      <c r="D73" s="55">
        <v>6.17</v>
      </c>
      <c r="F73" s="74">
        <v>30.9</v>
      </c>
      <c r="G73" s="55">
        <v>10.199999999999999</v>
      </c>
      <c r="H73" s="55">
        <v>1.98</v>
      </c>
      <c r="I73" s="55">
        <v>7.89</v>
      </c>
    </row>
    <row r="75" spans="1:9" ht="14.1" customHeight="1">
      <c r="A75" s="57">
        <v>63.5</v>
      </c>
      <c r="B75" s="54">
        <v>1.5</v>
      </c>
      <c r="C75" s="55">
        <v>60.5</v>
      </c>
      <c r="D75" s="55">
        <v>2.29</v>
      </c>
      <c r="E75" s="73">
        <v>0.2</v>
      </c>
      <c r="F75" s="74">
        <v>14.5</v>
      </c>
      <c r="G75" s="55">
        <v>4.42</v>
      </c>
      <c r="H75" s="55">
        <v>2.19</v>
      </c>
      <c r="I75" s="55">
        <v>2.92</v>
      </c>
    </row>
    <row r="76" spans="1:9" ht="14.1" customHeight="1">
      <c r="B76" s="54">
        <v>2</v>
      </c>
      <c r="C76" s="55">
        <v>59.5</v>
      </c>
      <c r="D76" s="55">
        <v>3.03</v>
      </c>
      <c r="F76" s="74">
        <v>18.29</v>
      </c>
      <c r="G76" s="55">
        <v>5.76</v>
      </c>
      <c r="H76" s="55">
        <v>2.1800000000000002</v>
      </c>
      <c r="I76" s="55">
        <v>3.86</v>
      </c>
    </row>
    <row r="77" spans="1:9" ht="14.1" customHeight="1">
      <c r="B77" s="54">
        <v>2.5</v>
      </c>
      <c r="C77" s="55">
        <v>58.5</v>
      </c>
      <c r="D77" s="55">
        <v>3.76</v>
      </c>
      <c r="F77" s="74">
        <v>22.32</v>
      </c>
      <c r="G77" s="55">
        <v>7.03</v>
      </c>
      <c r="H77" s="55">
        <v>2.16</v>
      </c>
      <c r="I77" s="55">
        <v>4.79</v>
      </c>
    </row>
    <row r="78" spans="1:9" ht="14.1" customHeight="1">
      <c r="B78" s="54">
        <v>3</v>
      </c>
      <c r="C78" s="55">
        <v>57.5</v>
      </c>
      <c r="D78" s="55">
        <v>4.4800000000000004</v>
      </c>
      <c r="F78" s="74">
        <v>26.15</v>
      </c>
      <c r="G78" s="55">
        <v>8.24</v>
      </c>
      <c r="H78" s="55">
        <v>2.14</v>
      </c>
      <c r="I78" s="55">
        <v>5.7</v>
      </c>
    </row>
    <row r="80" spans="1:9" ht="14.1" customHeight="1">
      <c r="A80" s="57">
        <v>70</v>
      </c>
      <c r="B80" s="54">
        <v>2.9</v>
      </c>
      <c r="C80" s="55">
        <v>64.2</v>
      </c>
      <c r="D80" s="55">
        <v>4.83</v>
      </c>
      <c r="E80" s="73">
        <v>0.22</v>
      </c>
      <c r="F80" s="74">
        <v>34.5</v>
      </c>
      <c r="G80" s="55">
        <v>9.85</v>
      </c>
      <c r="H80" s="55">
        <v>2.37</v>
      </c>
      <c r="I80" s="55">
        <v>6.11</v>
      </c>
    </row>
    <row r="81" spans="1:9" ht="14.1" customHeight="1">
      <c r="B81" s="54">
        <v>3.2</v>
      </c>
      <c r="C81" s="55">
        <v>63.6</v>
      </c>
      <c r="D81" s="55">
        <v>5.3</v>
      </c>
      <c r="F81" s="74">
        <v>37.5</v>
      </c>
      <c r="G81" s="55">
        <v>10.7</v>
      </c>
      <c r="H81" s="55">
        <v>2.36</v>
      </c>
      <c r="I81" s="55">
        <v>6.72</v>
      </c>
    </row>
    <row r="82" spans="1:9" ht="14.1" customHeight="1">
      <c r="B82" s="54">
        <v>3.6</v>
      </c>
      <c r="C82" s="55">
        <v>62.8</v>
      </c>
      <c r="D82" s="55">
        <v>5.93</v>
      </c>
      <c r="F82" s="74">
        <v>41.5</v>
      </c>
      <c r="G82" s="55">
        <v>11.9</v>
      </c>
      <c r="H82" s="55">
        <v>2.35</v>
      </c>
      <c r="I82" s="55">
        <v>7.51</v>
      </c>
    </row>
    <row r="83" spans="1:9" ht="14.1" customHeight="1">
      <c r="B83" s="54">
        <v>4.5</v>
      </c>
      <c r="C83" s="55">
        <v>61</v>
      </c>
      <c r="D83" s="55">
        <v>7.24</v>
      </c>
      <c r="F83" s="74">
        <v>49.9</v>
      </c>
      <c r="G83" s="55">
        <v>14.3</v>
      </c>
      <c r="H83" s="55">
        <v>2.3199999999999998</v>
      </c>
      <c r="I83" s="55">
        <v>9.26</v>
      </c>
    </row>
    <row r="85" spans="1:9" ht="14.1" customHeight="1">
      <c r="A85" s="57">
        <v>76.099999999999994</v>
      </c>
      <c r="B85" s="54">
        <v>2.9</v>
      </c>
      <c r="C85" s="55">
        <v>70.3</v>
      </c>
      <c r="D85" s="55">
        <v>5.28</v>
      </c>
      <c r="E85" s="73">
        <v>0.23899999999999999</v>
      </c>
      <c r="F85" s="74">
        <v>44.7</v>
      </c>
      <c r="G85" s="55">
        <v>11.8</v>
      </c>
      <c r="H85" s="55">
        <v>2.59</v>
      </c>
      <c r="I85" s="55">
        <v>6.67</v>
      </c>
    </row>
    <row r="86" spans="1:9" ht="14.1" customHeight="1">
      <c r="B86" s="54">
        <v>3.25</v>
      </c>
      <c r="C86" s="55">
        <v>69.599999999999994</v>
      </c>
      <c r="D86" s="55">
        <v>5.84</v>
      </c>
      <c r="F86" s="74">
        <v>49.42</v>
      </c>
      <c r="G86" s="55">
        <v>12.99</v>
      </c>
      <c r="H86" s="55">
        <v>2.58</v>
      </c>
      <c r="I86" s="55">
        <v>7.43</v>
      </c>
    </row>
    <row r="87" spans="1:9" ht="14.1" customHeight="1">
      <c r="B87" s="54">
        <v>3.6</v>
      </c>
      <c r="C87" s="55">
        <v>68.900000000000006</v>
      </c>
      <c r="D87" s="55">
        <v>6.49</v>
      </c>
      <c r="F87" s="74">
        <v>54</v>
      </c>
      <c r="G87" s="55">
        <v>14.2</v>
      </c>
      <c r="H87" s="55">
        <v>2.57</v>
      </c>
      <c r="I87" s="55">
        <v>8.1999999999999993</v>
      </c>
    </row>
    <row r="88" spans="1:9" ht="14.1" customHeight="1">
      <c r="B88" s="54">
        <v>4.5</v>
      </c>
      <c r="C88" s="55">
        <v>67.099999999999994</v>
      </c>
      <c r="D88" s="55">
        <v>7.92</v>
      </c>
      <c r="F88" s="74">
        <v>65.099999999999994</v>
      </c>
      <c r="G88" s="55">
        <v>17.100000000000001</v>
      </c>
      <c r="H88" s="55">
        <v>2.54</v>
      </c>
      <c r="I88" s="55">
        <v>10.1</v>
      </c>
    </row>
    <row r="90" spans="1:9" ht="14.1" customHeight="1">
      <c r="A90" s="57">
        <v>88.9</v>
      </c>
      <c r="B90" s="54">
        <v>3.2</v>
      </c>
      <c r="C90" s="55">
        <v>82.5</v>
      </c>
      <c r="D90" s="55">
        <v>6.81</v>
      </c>
      <c r="E90" s="73">
        <v>0.27900000000000003</v>
      </c>
      <c r="F90" s="74">
        <v>79.2</v>
      </c>
      <c r="G90" s="55">
        <v>17.8</v>
      </c>
      <c r="H90" s="55">
        <v>3.03</v>
      </c>
      <c r="I90" s="55">
        <v>8.6199999999999992</v>
      </c>
    </row>
    <row r="91" spans="1:9" ht="14.1" customHeight="1">
      <c r="A91" s="55"/>
      <c r="B91" s="54">
        <v>3.6</v>
      </c>
      <c r="C91" s="55">
        <v>81.7</v>
      </c>
      <c r="D91" s="55">
        <v>7.63</v>
      </c>
      <c r="F91" s="74">
        <v>87.9</v>
      </c>
      <c r="G91" s="55">
        <v>19.8</v>
      </c>
      <c r="H91" s="55">
        <v>3.02</v>
      </c>
      <c r="I91" s="55">
        <v>9.65</v>
      </c>
    </row>
    <row r="92" spans="1:9" ht="14.1" customHeight="1">
      <c r="B92" s="54">
        <v>4</v>
      </c>
      <c r="C92" s="55">
        <v>80.900000000000006</v>
      </c>
      <c r="D92" s="55">
        <v>8.43</v>
      </c>
      <c r="F92" s="74">
        <v>96.3</v>
      </c>
      <c r="G92" s="55">
        <v>21.7</v>
      </c>
      <c r="H92" s="55">
        <v>3</v>
      </c>
      <c r="I92" s="55">
        <v>10.7</v>
      </c>
    </row>
    <row r="93" spans="1:9" ht="14.1" customHeight="1">
      <c r="B93" s="54">
        <v>5</v>
      </c>
      <c r="C93" s="55">
        <v>78.900000000000006</v>
      </c>
      <c r="D93" s="55">
        <v>10.3</v>
      </c>
      <c r="F93" s="74">
        <v>116</v>
      </c>
      <c r="G93" s="55">
        <v>26.2</v>
      </c>
      <c r="H93" s="55">
        <v>2.97</v>
      </c>
      <c r="I93" s="55">
        <v>13.2</v>
      </c>
    </row>
    <row r="95" spans="1:9" ht="14.1" customHeight="1">
      <c r="A95" s="57">
        <v>101.6</v>
      </c>
      <c r="B95" s="54">
        <v>3.6</v>
      </c>
      <c r="C95" s="55">
        <v>94.4</v>
      </c>
      <c r="D95" s="55">
        <v>8.76</v>
      </c>
      <c r="E95" s="73">
        <v>0.31900000000000001</v>
      </c>
      <c r="F95" s="74">
        <v>133</v>
      </c>
      <c r="G95" s="55">
        <v>26.2</v>
      </c>
      <c r="H95" s="55">
        <v>3.47</v>
      </c>
      <c r="I95" s="55">
        <v>11.1</v>
      </c>
    </row>
    <row r="96" spans="1:9" ht="14.1" customHeight="1">
      <c r="B96" s="54">
        <v>5</v>
      </c>
      <c r="C96" s="55">
        <v>91.6</v>
      </c>
      <c r="D96" s="55">
        <v>11.9</v>
      </c>
      <c r="F96" s="74">
        <v>177</v>
      </c>
      <c r="G96" s="55">
        <v>34.9</v>
      </c>
      <c r="H96" s="55">
        <v>3.42</v>
      </c>
      <c r="I96" s="55">
        <v>15.2</v>
      </c>
    </row>
    <row r="97" spans="1:9" ht="14.1" customHeight="1">
      <c r="B97" s="54">
        <v>6.3</v>
      </c>
      <c r="C97" s="55">
        <v>89</v>
      </c>
      <c r="D97" s="55">
        <v>14.9</v>
      </c>
      <c r="F97" s="74">
        <v>215</v>
      </c>
      <c r="G97" s="55">
        <v>42.3</v>
      </c>
      <c r="H97" s="55">
        <v>3.38</v>
      </c>
      <c r="I97" s="55">
        <v>18.899999999999999</v>
      </c>
    </row>
    <row r="99" spans="1:9" ht="14.1" customHeight="1">
      <c r="A99" s="57">
        <v>108</v>
      </c>
      <c r="B99" s="54">
        <v>3.6</v>
      </c>
      <c r="C99" s="55">
        <v>100.8</v>
      </c>
      <c r="D99" s="55">
        <v>9.33</v>
      </c>
      <c r="E99" s="73">
        <v>0.33900000000000002</v>
      </c>
      <c r="F99" s="74">
        <v>161</v>
      </c>
      <c r="G99" s="55">
        <v>29.8</v>
      </c>
      <c r="H99" s="55">
        <v>3.69</v>
      </c>
      <c r="I99" s="55">
        <v>11.8</v>
      </c>
    </row>
    <row r="100" spans="1:9" ht="14.1" customHeight="1">
      <c r="A100" s="55"/>
      <c r="B100" s="54">
        <v>5</v>
      </c>
      <c r="C100" s="55">
        <v>98</v>
      </c>
      <c r="D100" s="55">
        <v>12.7</v>
      </c>
      <c r="F100" s="74">
        <v>215</v>
      </c>
      <c r="G100" s="55">
        <v>39.799999999999997</v>
      </c>
      <c r="H100" s="55">
        <v>3.65</v>
      </c>
      <c r="I100" s="55">
        <v>16.2</v>
      </c>
    </row>
    <row r="101" spans="1:9" ht="14.1" customHeight="1">
      <c r="A101" s="55"/>
      <c r="B101" s="54">
        <v>6.3</v>
      </c>
      <c r="C101" s="55">
        <v>95.4</v>
      </c>
      <c r="D101" s="55">
        <v>15.8</v>
      </c>
      <c r="F101" s="74">
        <v>261</v>
      </c>
      <c r="G101" s="55">
        <v>48.4</v>
      </c>
      <c r="H101" s="55">
        <v>3.6</v>
      </c>
      <c r="I101" s="55">
        <v>20.100000000000001</v>
      </c>
    </row>
    <row r="103" spans="1:9" ht="14.1" customHeight="1">
      <c r="A103" s="55">
        <v>114.3</v>
      </c>
      <c r="B103" s="54">
        <v>3.6</v>
      </c>
      <c r="C103" s="55">
        <v>107.1</v>
      </c>
      <c r="D103" s="55">
        <v>9.9</v>
      </c>
      <c r="E103" s="73">
        <v>0.35899999999999999</v>
      </c>
      <c r="F103" s="74">
        <v>192</v>
      </c>
      <c r="G103" s="55">
        <v>33.6</v>
      </c>
      <c r="H103" s="55">
        <v>3.92</v>
      </c>
      <c r="I103" s="55">
        <v>12.5</v>
      </c>
    </row>
    <row r="104" spans="1:9" ht="14.1" customHeight="1">
      <c r="B104" s="54">
        <v>4.5</v>
      </c>
      <c r="C104" s="55">
        <v>105.3</v>
      </c>
      <c r="D104" s="55">
        <v>12.1</v>
      </c>
      <c r="F104" s="74">
        <v>234</v>
      </c>
      <c r="G104" s="55">
        <v>41</v>
      </c>
      <c r="H104" s="55">
        <v>3.89</v>
      </c>
      <c r="I104" s="55">
        <v>15.5</v>
      </c>
    </row>
    <row r="105" spans="1:9" ht="14.1" customHeight="1">
      <c r="B105" s="54">
        <v>5</v>
      </c>
      <c r="C105" s="55">
        <v>104.3</v>
      </c>
      <c r="D105" s="55">
        <v>13.5</v>
      </c>
      <c r="F105" s="74">
        <v>257</v>
      </c>
      <c r="G105" s="55">
        <v>45</v>
      </c>
      <c r="H105" s="55">
        <v>3.87</v>
      </c>
      <c r="I105" s="55">
        <v>17.2</v>
      </c>
    </row>
    <row r="106" spans="1:9" ht="14.1" customHeight="1">
      <c r="B106" s="54">
        <v>5.6</v>
      </c>
      <c r="C106" s="55">
        <v>103.1</v>
      </c>
      <c r="D106" s="55">
        <v>15</v>
      </c>
      <c r="F106" s="74">
        <v>283</v>
      </c>
      <c r="G106" s="55">
        <v>49.6</v>
      </c>
      <c r="H106" s="55">
        <v>3.85</v>
      </c>
      <c r="I106" s="55">
        <v>19.100000000000001</v>
      </c>
    </row>
    <row r="107" spans="1:9" ht="14.1" customHeight="1">
      <c r="B107" s="54">
        <v>6.3</v>
      </c>
      <c r="C107" s="55">
        <v>101.7</v>
      </c>
      <c r="D107" s="55">
        <v>16.8</v>
      </c>
      <c r="F107" s="74">
        <v>313</v>
      </c>
      <c r="G107" s="55">
        <v>54.7</v>
      </c>
      <c r="H107" s="55">
        <v>3.82</v>
      </c>
      <c r="I107" s="55">
        <v>21.4</v>
      </c>
    </row>
    <row r="109" spans="1:9" ht="14.1" customHeight="1">
      <c r="A109" s="57">
        <v>133</v>
      </c>
      <c r="B109" s="54">
        <v>4</v>
      </c>
      <c r="C109" s="55">
        <v>125</v>
      </c>
      <c r="D109" s="55">
        <v>12.8</v>
      </c>
      <c r="E109" s="73">
        <v>0.41799999999999998</v>
      </c>
      <c r="F109" s="74">
        <v>338</v>
      </c>
      <c r="G109" s="55">
        <v>50.8</v>
      </c>
      <c r="H109" s="55">
        <v>4.5599999999999996</v>
      </c>
      <c r="I109" s="55">
        <v>16.2</v>
      </c>
    </row>
    <row r="110" spans="1:9" ht="14.1" customHeight="1">
      <c r="B110" s="54">
        <v>5</v>
      </c>
      <c r="C110" s="55">
        <v>123</v>
      </c>
      <c r="D110" s="55">
        <v>15.8</v>
      </c>
      <c r="F110" s="74">
        <v>412</v>
      </c>
      <c r="G110" s="55">
        <v>62</v>
      </c>
      <c r="H110" s="55">
        <v>4.53</v>
      </c>
      <c r="I110" s="55">
        <v>20.100000000000001</v>
      </c>
    </row>
    <row r="111" spans="1:9" ht="14.1" customHeight="1">
      <c r="B111" s="54">
        <v>6.3</v>
      </c>
      <c r="C111" s="55">
        <v>120.4</v>
      </c>
      <c r="D111" s="55">
        <v>19.8</v>
      </c>
      <c r="F111" s="74">
        <v>504</v>
      </c>
      <c r="G111" s="55">
        <v>75.900000000000006</v>
      </c>
      <c r="H111" s="55">
        <v>4.49</v>
      </c>
      <c r="I111" s="55">
        <v>25.1</v>
      </c>
    </row>
    <row r="113" spans="1:9" ht="14.1" customHeight="1">
      <c r="A113" s="57">
        <v>139.69999999999999</v>
      </c>
      <c r="B113" s="54">
        <v>4</v>
      </c>
      <c r="C113" s="55">
        <v>137.69999999999999</v>
      </c>
      <c r="D113" s="55">
        <v>13.5</v>
      </c>
      <c r="E113" s="73">
        <v>0.439</v>
      </c>
      <c r="F113" s="74">
        <v>393</v>
      </c>
      <c r="G113" s="55">
        <v>56.2</v>
      </c>
      <c r="H113" s="55">
        <v>4.8</v>
      </c>
      <c r="I113" s="55">
        <v>17.100000000000001</v>
      </c>
    </row>
    <row r="114" spans="1:9" ht="14.1" customHeight="1">
      <c r="B114" s="54">
        <v>5</v>
      </c>
      <c r="C114" s="55">
        <v>129.69999999999999</v>
      </c>
      <c r="D114" s="55">
        <v>16.600000000000001</v>
      </c>
      <c r="F114" s="74">
        <v>481</v>
      </c>
      <c r="G114" s="55">
        <v>68.8</v>
      </c>
      <c r="H114" s="55">
        <v>4.7699999999999996</v>
      </c>
      <c r="I114" s="55">
        <v>21.2</v>
      </c>
    </row>
    <row r="115" spans="1:9" ht="14.1" customHeight="1">
      <c r="B115" s="54">
        <v>5.6</v>
      </c>
      <c r="C115" s="55">
        <v>128.5</v>
      </c>
      <c r="D115" s="55">
        <v>18.5</v>
      </c>
      <c r="F115" s="74">
        <v>531</v>
      </c>
      <c r="G115" s="55">
        <v>76.099999999999994</v>
      </c>
      <c r="H115" s="55">
        <v>4.75</v>
      </c>
      <c r="I115" s="55">
        <v>23.6</v>
      </c>
    </row>
    <row r="116" spans="1:9" ht="14.1" customHeight="1">
      <c r="B116" s="54">
        <v>6.3</v>
      </c>
      <c r="C116" s="55">
        <v>127.1</v>
      </c>
      <c r="D116" s="55">
        <v>20.8</v>
      </c>
      <c r="F116" s="74">
        <v>589</v>
      </c>
      <c r="G116" s="55">
        <v>84.3</v>
      </c>
      <c r="H116" s="55">
        <v>4.72</v>
      </c>
      <c r="I116" s="55">
        <v>26.4</v>
      </c>
    </row>
    <row r="118" spans="1:9" ht="14.1" customHeight="1">
      <c r="A118" s="57">
        <v>159</v>
      </c>
      <c r="B118" s="54">
        <v>4.5</v>
      </c>
      <c r="C118" s="55">
        <v>150</v>
      </c>
      <c r="D118" s="55">
        <v>17.100000000000001</v>
      </c>
      <c r="E118" s="73">
        <v>0.5</v>
      </c>
      <c r="F118" s="74">
        <v>652</v>
      </c>
      <c r="G118" s="55">
        <v>82</v>
      </c>
      <c r="H118" s="55">
        <v>5.46</v>
      </c>
      <c r="I118" s="55">
        <v>21.8</v>
      </c>
    </row>
    <row r="119" spans="1:9" ht="14.1" customHeight="1">
      <c r="B119" s="54">
        <v>5</v>
      </c>
      <c r="C119" s="55">
        <v>149</v>
      </c>
      <c r="D119" s="55">
        <v>19</v>
      </c>
      <c r="F119" s="74">
        <v>718</v>
      </c>
      <c r="G119" s="55">
        <v>90.3</v>
      </c>
      <c r="H119" s="55">
        <v>5.45</v>
      </c>
      <c r="I119" s="55">
        <v>24.2</v>
      </c>
    </row>
    <row r="120" spans="1:9" ht="14.1" customHeight="1">
      <c r="B120" s="54">
        <v>6.3</v>
      </c>
      <c r="C120" s="55">
        <v>146.4</v>
      </c>
      <c r="D120" s="55">
        <v>23.8</v>
      </c>
      <c r="F120" s="74">
        <v>882</v>
      </c>
      <c r="G120" s="55">
        <v>111</v>
      </c>
      <c r="H120" s="55">
        <v>5.4</v>
      </c>
      <c r="I120" s="55">
        <v>30.2</v>
      </c>
    </row>
    <row r="122" spans="1:9" ht="14.1" customHeight="1">
      <c r="A122" s="57">
        <v>168.3</v>
      </c>
      <c r="B122" s="54">
        <v>4.5</v>
      </c>
      <c r="C122" s="55">
        <v>159.30000000000001</v>
      </c>
      <c r="D122" s="55">
        <v>18.100000000000001</v>
      </c>
      <c r="E122" s="73">
        <v>0.52900000000000003</v>
      </c>
      <c r="F122" s="74">
        <v>777</v>
      </c>
      <c r="G122" s="55">
        <v>92.4</v>
      </c>
      <c r="H122" s="55">
        <v>5.79</v>
      </c>
      <c r="I122" s="55">
        <v>23.2</v>
      </c>
    </row>
    <row r="123" spans="1:9" ht="14.1" customHeight="1">
      <c r="B123" s="54">
        <v>5</v>
      </c>
      <c r="C123" s="55">
        <v>158.30000000000001</v>
      </c>
      <c r="D123" s="55">
        <v>20.100000000000001</v>
      </c>
      <c r="F123" s="74">
        <v>856</v>
      </c>
      <c r="G123" s="55">
        <v>102</v>
      </c>
      <c r="H123" s="55">
        <v>5.78</v>
      </c>
      <c r="I123" s="55">
        <v>25.7</v>
      </c>
    </row>
    <row r="124" spans="1:9" ht="14.1" customHeight="1">
      <c r="B124" s="54">
        <v>5.6</v>
      </c>
      <c r="C124" s="55">
        <v>157.1</v>
      </c>
      <c r="D124" s="55">
        <v>22.4</v>
      </c>
      <c r="F124" s="74">
        <v>948</v>
      </c>
      <c r="G124" s="55">
        <v>113</v>
      </c>
      <c r="H124" s="55">
        <v>5.76</v>
      </c>
      <c r="I124" s="55">
        <v>28.6</v>
      </c>
    </row>
    <row r="125" spans="1:9" ht="14.1" customHeight="1">
      <c r="B125" s="54">
        <v>6.3</v>
      </c>
      <c r="C125" s="55">
        <v>155.69999999999999</v>
      </c>
      <c r="D125" s="55">
        <v>25.3</v>
      </c>
      <c r="F125" s="74">
        <v>1053</v>
      </c>
      <c r="G125" s="55">
        <v>125</v>
      </c>
      <c r="H125" s="55">
        <v>5.73</v>
      </c>
      <c r="I125" s="55">
        <v>32.1</v>
      </c>
    </row>
    <row r="127" spans="1:9" ht="14.1" customHeight="1">
      <c r="A127" s="57">
        <v>193.7</v>
      </c>
      <c r="B127" s="54">
        <v>5.4</v>
      </c>
      <c r="C127" s="55">
        <v>182.9</v>
      </c>
      <c r="D127" s="55">
        <v>25</v>
      </c>
      <c r="E127" s="73">
        <v>0.60899999999999999</v>
      </c>
      <c r="F127" s="74">
        <v>1417</v>
      </c>
      <c r="G127" s="55">
        <v>146</v>
      </c>
      <c r="H127" s="55">
        <v>6.66</v>
      </c>
      <c r="I127" s="55">
        <v>31.9</v>
      </c>
    </row>
    <row r="128" spans="1:9" ht="14.1" customHeight="1">
      <c r="B128" s="54">
        <v>6.3</v>
      </c>
      <c r="C128" s="55">
        <v>181.1</v>
      </c>
      <c r="D128" s="55">
        <v>29.2</v>
      </c>
      <c r="F128" s="74">
        <v>1630</v>
      </c>
      <c r="G128" s="55">
        <v>168</v>
      </c>
      <c r="H128" s="55">
        <v>6.63</v>
      </c>
      <c r="I128" s="55">
        <v>37.1</v>
      </c>
    </row>
    <row r="129" spans="1:9" ht="14.1" customHeight="1">
      <c r="B129" s="54">
        <v>7.1</v>
      </c>
      <c r="C129" s="55">
        <v>179.5</v>
      </c>
      <c r="D129" s="55">
        <v>32.799999999999997</v>
      </c>
      <c r="F129" s="74">
        <v>1814</v>
      </c>
      <c r="G129" s="55">
        <v>187</v>
      </c>
      <c r="H129" s="55">
        <v>6.6</v>
      </c>
      <c r="I129" s="55">
        <v>41.6</v>
      </c>
    </row>
    <row r="130" spans="1:9" ht="14.1" customHeight="1">
      <c r="B130" s="54">
        <v>8</v>
      </c>
      <c r="C130" s="55">
        <v>177.7</v>
      </c>
      <c r="D130" s="55">
        <v>36.5</v>
      </c>
      <c r="F130" s="74">
        <v>2016</v>
      </c>
      <c r="G130" s="55">
        <v>208</v>
      </c>
      <c r="H130" s="55">
        <v>6.57</v>
      </c>
      <c r="I130" s="55">
        <v>46.7</v>
      </c>
    </row>
    <row r="132" spans="1:9" ht="14.1" customHeight="1">
      <c r="A132" s="57">
        <v>219.1</v>
      </c>
      <c r="B132" s="54">
        <v>5.9</v>
      </c>
      <c r="C132" s="55">
        <v>207.3</v>
      </c>
      <c r="D132" s="55">
        <v>31</v>
      </c>
      <c r="E132" s="73">
        <v>0.68799999999999994</v>
      </c>
      <c r="F132" s="74">
        <v>2247</v>
      </c>
      <c r="G132" s="55">
        <v>205</v>
      </c>
      <c r="H132" s="55">
        <v>7.54</v>
      </c>
      <c r="I132" s="55">
        <v>39.5</v>
      </c>
    </row>
    <row r="133" spans="1:9" ht="14.1" customHeight="1">
      <c r="B133" s="54">
        <v>6.3</v>
      </c>
      <c r="C133" s="55">
        <v>206.5</v>
      </c>
      <c r="D133" s="55">
        <v>33.200000000000003</v>
      </c>
      <c r="F133" s="74">
        <v>2386</v>
      </c>
      <c r="G133" s="55">
        <v>218</v>
      </c>
      <c r="H133" s="55">
        <v>7.53</v>
      </c>
      <c r="I133" s="55">
        <v>42.1</v>
      </c>
    </row>
    <row r="134" spans="1:9" ht="14.1" customHeight="1">
      <c r="B134" s="54">
        <v>7.1</v>
      </c>
      <c r="C134" s="55">
        <v>204.9</v>
      </c>
      <c r="D134" s="55">
        <v>37.200000000000003</v>
      </c>
      <c r="F134" s="74">
        <v>2660</v>
      </c>
      <c r="G134" s="55">
        <v>243</v>
      </c>
      <c r="H134" s="55">
        <v>7.5</v>
      </c>
      <c r="I134" s="55">
        <v>47.3</v>
      </c>
    </row>
    <row r="135" spans="1:9" ht="14.1" customHeight="1">
      <c r="B135" s="54">
        <v>8</v>
      </c>
      <c r="C135" s="55">
        <v>203.1</v>
      </c>
      <c r="D135" s="55">
        <v>41.5</v>
      </c>
      <c r="F135" s="74">
        <v>2960</v>
      </c>
      <c r="G135" s="55">
        <v>270</v>
      </c>
      <c r="H135" s="55">
        <v>7.47</v>
      </c>
      <c r="I135" s="55">
        <v>53.1</v>
      </c>
    </row>
    <row r="137" spans="1:9" ht="14.1" customHeight="1">
      <c r="A137" s="57">
        <v>244.5</v>
      </c>
      <c r="B137" s="54">
        <v>6.3</v>
      </c>
      <c r="C137" s="55">
        <v>231.9</v>
      </c>
      <c r="D137" s="55">
        <v>37.1</v>
      </c>
      <c r="E137" s="73">
        <v>0.76800000000000002</v>
      </c>
      <c r="F137" s="74">
        <v>3346</v>
      </c>
      <c r="G137" s="55">
        <v>274</v>
      </c>
      <c r="H137" s="55">
        <v>8.42</v>
      </c>
      <c r="I137" s="55">
        <v>47.1</v>
      </c>
    </row>
    <row r="138" spans="1:9" ht="14.1" customHeight="1">
      <c r="B138" s="54">
        <v>7.1</v>
      </c>
      <c r="C138" s="55">
        <v>230.3</v>
      </c>
      <c r="D138" s="55">
        <v>41.7</v>
      </c>
      <c r="F138" s="74">
        <v>3734</v>
      </c>
      <c r="G138" s="55">
        <v>305</v>
      </c>
      <c r="H138" s="55">
        <v>8.4</v>
      </c>
      <c r="I138" s="55">
        <v>53</v>
      </c>
    </row>
    <row r="139" spans="1:9" ht="14.1" customHeight="1">
      <c r="B139" s="54">
        <v>8</v>
      </c>
      <c r="C139" s="55">
        <v>228.5</v>
      </c>
      <c r="D139" s="55">
        <v>46.5</v>
      </c>
      <c r="F139" s="74">
        <v>4160</v>
      </c>
      <c r="G139" s="55">
        <v>340</v>
      </c>
      <c r="H139" s="55">
        <v>8.3699999999999992</v>
      </c>
      <c r="I139" s="55">
        <v>59.4</v>
      </c>
    </row>
    <row r="141" spans="1:9" ht="14.1" customHeight="1">
      <c r="A141" s="57">
        <v>273</v>
      </c>
      <c r="B141" s="54">
        <v>6.3</v>
      </c>
      <c r="C141" s="55">
        <v>260.39999999999998</v>
      </c>
      <c r="D141" s="55">
        <v>41.6</v>
      </c>
      <c r="E141" s="73">
        <v>0.85799999999999998</v>
      </c>
      <c r="F141" s="74">
        <v>4696</v>
      </c>
      <c r="G141" s="55">
        <v>344</v>
      </c>
      <c r="H141" s="55">
        <v>9.43</v>
      </c>
      <c r="I141" s="55">
        <v>52.8</v>
      </c>
    </row>
    <row r="142" spans="1:9" ht="14.1" customHeight="1">
      <c r="B142" s="54">
        <v>7.1</v>
      </c>
      <c r="C142" s="55">
        <v>258.8</v>
      </c>
      <c r="D142" s="55">
        <v>46.7</v>
      </c>
      <c r="F142" s="74">
        <v>5245</v>
      </c>
      <c r="G142" s="55">
        <v>384</v>
      </c>
      <c r="H142" s="55">
        <v>9.4</v>
      </c>
      <c r="I142" s="55">
        <v>59.3</v>
      </c>
    </row>
    <row r="143" spans="1:9" ht="14.1" customHeight="1">
      <c r="B143" s="54">
        <v>8</v>
      </c>
      <c r="C143" s="55">
        <v>257</v>
      </c>
      <c r="D143" s="55">
        <v>52.1</v>
      </c>
      <c r="F143" s="74">
        <v>5852</v>
      </c>
      <c r="G143" s="55">
        <v>429</v>
      </c>
      <c r="H143" s="55">
        <v>9.3699999999999992</v>
      </c>
      <c r="I143" s="55">
        <v>66.599999999999994</v>
      </c>
    </row>
    <row r="145" spans="1:9" ht="14.1" customHeight="1">
      <c r="A145" s="57" t="s">
        <v>405</v>
      </c>
      <c r="B145" s="54">
        <v>6.3</v>
      </c>
      <c r="C145" s="55">
        <v>311.3</v>
      </c>
      <c r="D145" s="55">
        <v>49.5</v>
      </c>
      <c r="E145" s="73">
        <v>1.02</v>
      </c>
      <c r="F145" s="74">
        <v>7929</v>
      </c>
      <c r="G145" s="55">
        <v>490</v>
      </c>
      <c r="H145" s="55">
        <v>11.23</v>
      </c>
      <c r="I145" s="55">
        <v>62.9</v>
      </c>
    </row>
    <row r="146" spans="1:9" ht="14.1" customHeight="1">
      <c r="B146" s="54">
        <v>7.1</v>
      </c>
      <c r="C146" s="55">
        <v>309.7</v>
      </c>
      <c r="D146" s="55">
        <v>55.6</v>
      </c>
      <c r="F146" s="74">
        <v>8869</v>
      </c>
      <c r="G146" s="55">
        <v>548</v>
      </c>
      <c r="H146" s="55">
        <v>11.2</v>
      </c>
      <c r="I146" s="55">
        <v>70.7</v>
      </c>
    </row>
    <row r="147" spans="1:9" ht="14.1" customHeight="1">
      <c r="B147" s="54">
        <v>8</v>
      </c>
      <c r="C147" s="55">
        <v>307.89999999999998</v>
      </c>
      <c r="D147" s="55">
        <v>62.1</v>
      </c>
      <c r="F147" s="74">
        <v>9910</v>
      </c>
      <c r="G147" s="55">
        <v>612</v>
      </c>
      <c r="H147" s="55">
        <v>11.17</v>
      </c>
      <c r="I147" s="55">
        <v>79.400000000000006</v>
      </c>
    </row>
    <row r="149" spans="1:9" ht="14.1" customHeight="1">
      <c r="A149" s="57">
        <v>355.6</v>
      </c>
      <c r="B149" s="54">
        <v>6.3</v>
      </c>
      <c r="C149" s="55">
        <v>343</v>
      </c>
      <c r="D149" s="55">
        <v>54.5</v>
      </c>
      <c r="E149" s="73">
        <v>1.1200000000000001</v>
      </c>
      <c r="F149" s="74">
        <v>10547</v>
      </c>
      <c r="G149" s="55">
        <v>593</v>
      </c>
      <c r="H149" s="55">
        <v>12.35</v>
      </c>
      <c r="I149" s="55">
        <v>69.099999999999994</v>
      </c>
    </row>
    <row r="150" spans="1:9" ht="14.1" customHeight="1">
      <c r="B150" s="54">
        <v>8</v>
      </c>
      <c r="C150" s="55">
        <v>339.6</v>
      </c>
      <c r="D150" s="55">
        <v>68.3</v>
      </c>
      <c r="F150" s="74">
        <v>13201</v>
      </c>
      <c r="G150" s="55">
        <v>742</v>
      </c>
      <c r="H150" s="55">
        <v>12.29</v>
      </c>
      <c r="I150" s="55">
        <v>87.4</v>
      </c>
    </row>
    <row r="152" spans="1:9" ht="14.1" customHeight="1">
      <c r="A152" s="57">
        <v>368</v>
      </c>
      <c r="B152" s="54">
        <v>6.3</v>
      </c>
      <c r="C152" s="55">
        <v>355.4</v>
      </c>
      <c r="D152" s="55">
        <v>56.4</v>
      </c>
      <c r="E152" s="73">
        <v>1.1599999999999999</v>
      </c>
      <c r="F152" s="74">
        <v>11711</v>
      </c>
      <c r="G152" s="55">
        <v>636</v>
      </c>
      <c r="H152" s="55">
        <v>12.79</v>
      </c>
      <c r="I152" s="55">
        <v>71.599999999999994</v>
      </c>
    </row>
    <row r="153" spans="1:9" ht="14.1" customHeight="1">
      <c r="B153" s="54">
        <v>8</v>
      </c>
      <c r="C153" s="55">
        <v>352</v>
      </c>
      <c r="D153" s="55">
        <v>70.8</v>
      </c>
      <c r="F153" s="74">
        <v>14665</v>
      </c>
      <c r="G153" s="55">
        <v>797</v>
      </c>
      <c r="H153" s="55">
        <v>12.73</v>
      </c>
      <c r="I153" s="55">
        <v>90.5</v>
      </c>
    </row>
    <row r="155" spans="1:9" ht="14.1" customHeight="1">
      <c r="A155" s="57">
        <v>406.4</v>
      </c>
      <c r="B155" s="54">
        <v>6.3</v>
      </c>
      <c r="C155" s="55">
        <v>393.8</v>
      </c>
      <c r="D155" s="55">
        <v>62.4</v>
      </c>
      <c r="E155" s="73">
        <v>1.28</v>
      </c>
      <c r="F155" s="74">
        <v>15849</v>
      </c>
      <c r="G155" s="55">
        <v>780</v>
      </c>
      <c r="H155" s="55">
        <v>14.15</v>
      </c>
      <c r="I155" s="55">
        <v>79.2</v>
      </c>
    </row>
    <row r="156" spans="1:9" ht="14.1" customHeight="1">
      <c r="B156" s="54">
        <v>8</v>
      </c>
      <c r="C156" s="55">
        <v>390.4</v>
      </c>
      <c r="D156" s="55">
        <v>78.3</v>
      </c>
      <c r="F156" s="74">
        <v>19874</v>
      </c>
      <c r="G156" s="55">
        <v>978</v>
      </c>
      <c r="H156" s="55">
        <v>14.09</v>
      </c>
      <c r="I156" s="55">
        <v>100</v>
      </c>
    </row>
    <row r="158" spans="1:9" ht="14.1" customHeight="1">
      <c r="A158" s="57">
        <v>457.2</v>
      </c>
      <c r="B158" s="54">
        <v>6.3</v>
      </c>
      <c r="C158" s="55">
        <v>444.6</v>
      </c>
      <c r="D158" s="55">
        <v>70.3</v>
      </c>
      <c r="E158" s="73">
        <v>1.44</v>
      </c>
      <c r="F158" s="74">
        <v>22684</v>
      </c>
      <c r="G158" s="55">
        <v>992</v>
      </c>
      <c r="H158" s="55">
        <v>15.94</v>
      </c>
      <c r="I158" s="55">
        <v>89.2</v>
      </c>
    </row>
    <row r="159" spans="1:9" ht="14.1" customHeight="1">
      <c r="B159" s="54">
        <v>8</v>
      </c>
      <c r="C159" s="55">
        <v>441.2</v>
      </c>
      <c r="D159" s="55">
        <v>88.2</v>
      </c>
      <c r="F159" s="74">
        <v>28484</v>
      </c>
      <c r="G159" s="55">
        <v>1246</v>
      </c>
      <c r="H159" s="55">
        <v>15.88</v>
      </c>
      <c r="I159" s="55">
        <v>113</v>
      </c>
    </row>
  </sheetData>
  <sheetProtection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IPE</vt:lpstr>
      <vt:lpstr>HE</vt:lpstr>
      <vt:lpstr>Tube carré</vt:lpstr>
      <vt:lpstr>Tube circ</vt:lpstr>
    </vt:vector>
  </TitlesOfParts>
  <Company>pop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</dc:creator>
  <cp:lastModifiedBy>Denis</cp:lastModifiedBy>
  <cp:lastPrinted>2012-10-11T13:39:32Z</cp:lastPrinted>
  <dcterms:created xsi:type="dcterms:W3CDTF">2005-04-27T13:08:03Z</dcterms:created>
  <dcterms:modified xsi:type="dcterms:W3CDTF">2013-10-16T19:05:52Z</dcterms:modified>
</cp:coreProperties>
</file>