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80" yWindow="-740" windowWidth="51160" windowHeight="31340" tabRatio="500" activeTab="1"/>
  </bookViews>
  <sheets>
    <sheet name="DC1 plancher hourdis" sheetId="9" r:id="rId1"/>
    <sheet name="DC2 plancher bois" sheetId="1" r:id="rId2"/>
  </sheets>
  <definedNames>
    <definedName name="_xlnm.Print_Area" localSheetId="0">'DC1 plancher hourdis'!$A$1:$AD$45</definedName>
    <definedName name="_xlnm.Print_Area" localSheetId="1">'DC2 plancher bois'!$A$1:$AD$45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Y42" i="9"/>
  <c r="X42"/>
  <c r="W42"/>
  <c r="U42"/>
  <c r="Q42"/>
  <c r="R40"/>
  <c r="Q40"/>
  <c r="R39"/>
  <c r="Q39"/>
  <c r="R35"/>
  <c r="Q35"/>
  <c r="I35"/>
  <c r="D35"/>
  <c r="R32"/>
  <c r="Q32"/>
  <c r="O32"/>
  <c r="K32"/>
  <c r="L30"/>
  <c r="K30"/>
  <c r="I30"/>
  <c r="L29"/>
  <c r="K29"/>
  <c r="I29"/>
  <c r="L28"/>
  <c r="K28"/>
  <c r="I28"/>
  <c r="L27"/>
  <c r="K27"/>
  <c r="I27"/>
  <c r="L26"/>
  <c r="K26"/>
  <c r="I26"/>
  <c r="L25"/>
  <c r="K25"/>
  <c r="I25"/>
  <c r="L24"/>
  <c r="K24"/>
  <c r="I24"/>
  <c r="L23"/>
  <c r="K23"/>
  <c r="I23"/>
  <c r="R21"/>
  <c r="Q21"/>
  <c r="O21"/>
  <c r="K21"/>
  <c r="R19"/>
  <c r="Q19"/>
  <c r="O19"/>
  <c r="K19"/>
  <c r="L17"/>
  <c r="K17"/>
  <c r="I17"/>
  <c r="L16"/>
  <c r="K16"/>
  <c r="I16"/>
  <c r="L15"/>
  <c r="K15"/>
  <c r="I15"/>
  <c r="L14"/>
  <c r="K14"/>
  <c r="I14"/>
  <c r="L13"/>
  <c r="I13"/>
  <c r="L12"/>
  <c r="K12"/>
  <c r="I12"/>
  <c r="L11"/>
  <c r="K11"/>
  <c r="I11"/>
  <c r="L10"/>
  <c r="K10"/>
  <c r="I10"/>
  <c r="Y42" i="1"/>
  <c r="X42"/>
  <c r="W42"/>
  <c r="U42"/>
  <c r="Q42"/>
  <c r="R40"/>
  <c r="Q40"/>
  <c r="R39"/>
  <c r="Q39"/>
  <c r="R35"/>
  <c r="Q35"/>
  <c r="I35"/>
  <c r="D35"/>
  <c r="R32"/>
  <c r="Q32"/>
  <c r="O32"/>
  <c r="K32"/>
  <c r="L30"/>
  <c r="K30"/>
  <c r="I30"/>
  <c r="L29"/>
  <c r="K29"/>
  <c r="I29"/>
  <c r="L28"/>
  <c r="K28"/>
  <c r="I28"/>
  <c r="L27"/>
  <c r="K27"/>
  <c r="I27"/>
  <c r="L26"/>
  <c r="K26"/>
  <c r="I26"/>
  <c r="L25"/>
  <c r="K25"/>
  <c r="I25"/>
  <c r="L24"/>
  <c r="K24"/>
  <c r="I24"/>
  <c r="L23"/>
  <c r="K23"/>
  <c r="I23"/>
  <c r="R21"/>
  <c r="Q21"/>
  <c r="O21"/>
  <c r="K21"/>
  <c r="R19"/>
  <c r="Q19"/>
  <c r="O19"/>
  <c r="K19"/>
  <c r="L17"/>
  <c r="K17"/>
  <c r="I17"/>
  <c r="L16"/>
  <c r="K16"/>
  <c r="I16"/>
  <c r="L15"/>
  <c r="K15"/>
  <c r="I15"/>
  <c r="F15"/>
  <c r="L14"/>
  <c r="K14"/>
  <c r="I14"/>
  <c r="F14"/>
  <c r="L13"/>
  <c r="K13"/>
  <c r="I13"/>
  <c r="L12"/>
  <c r="K12"/>
  <c r="I12"/>
  <c r="F12"/>
  <c r="L11"/>
  <c r="K11"/>
  <c r="I11"/>
  <c r="L10"/>
  <c r="K10"/>
  <c r="I10"/>
</calcChain>
</file>

<file path=xl/sharedStrings.xml><?xml version="1.0" encoding="utf-8"?>
<sst xmlns="http://schemas.openxmlformats.org/spreadsheetml/2006/main" count="182" uniqueCount="67">
  <si>
    <t>plafonnage</t>
    <phoneticPr fontId="1" type="noConversion"/>
  </si>
  <si>
    <t>hourdis</t>
    <phoneticPr fontId="1" type="noConversion"/>
  </si>
  <si>
    <t>table de compression</t>
    <phoneticPr fontId="1" type="noConversion"/>
  </si>
  <si>
    <t>chape</t>
    <phoneticPr fontId="1" type="noConversion"/>
  </si>
  <si>
    <t>carrelage</t>
    <phoneticPr fontId="1" type="noConversion"/>
  </si>
  <si>
    <t>l</t>
    <phoneticPr fontId="1" type="noConversion"/>
  </si>
  <si>
    <t>DONNEES</t>
    <phoneticPr fontId="1" type="noConversion"/>
  </si>
  <si>
    <r>
      <t xml:space="preserve">0,225 m x 0,075 m ÷ entraxe de 0,4 m </t>
    </r>
    <r>
      <rPr>
        <sz val="16"/>
        <color indexed="10"/>
        <rFont val="Menlo Regular"/>
      </rPr>
      <t>➔</t>
    </r>
    <phoneticPr fontId="1" type="noConversion"/>
  </si>
  <si>
    <r>
      <t xml:space="preserve">0,03 m x 0,04 m ÷ entraxe de 0,4 m </t>
    </r>
    <r>
      <rPr>
        <sz val="16"/>
        <color indexed="10"/>
        <rFont val="Menlo Regular"/>
      </rPr>
      <t>➔</t>
    </r>
    <r>
      <rPr>
        <sz val="10"/>
        <color indexed="10"/>
        <rFont val="Arial Narrow"/>
      </rPr>
      <t xml:space="preserve"> </t>
    </r>
    <phoneticPr fontId="1" type="noConversion"/>
  </si>
  <si>
    <t>x</t>
    <phoneticPr fontId="1" type="noConversion"/>
  </si>
  <si>
    <t>plaque de plâtre</t>
    <phoneticPr fontId="1" type="noConversion"/>
  </si>
  <si>
    <t>TOTAL poids propre</t>
    <phoneticPr fontId="1" type="noConversion"/>
  </si>
  <si>
    <t>surcharge d'exploitation</t>
    <phoneticPr fontId="1" type="noConversion"/>
  </si>
  <si>
    <t>vide d'air</t>
    <phoneticPr fontId="1" type="noConversion"/>
  </si>
  <si>
    <t>x</t>
    <phoneticPr fontId="1" type="noConversion"/>
  </si>
  <si>
    <t>daN/cm2
(~kg/cm2)</t>
    <phoneticPr fontId="1" type="noConversion"/>
  </si>
  <si>
    <t>PLANCHER</t>
    <phoneticPr fontId="1" type="noConversion"/>
  </si>
  <si>
    <t>FONDATION</t>
    <phoneticPr fontId="1" type="noConversion"/>
  </si>
  <si>
    <t>blocs de béton creux</t>
    <phoneticPr fontId="1" type="noConversion"/>
  </si>
  <si>
    <t>x</t>
    <phoneticPr fontId="1" type="noConversion"/>
  </si>
  <si>
    <t>x</t>
    <phoneticPr fontId="1" type="noConversion"/>
  </si>
  <si>
    <t>plafonnage</t>
    <phoneticPr fontId="1" type="noConversion"/>
  </si>
  <si>
    <t>MUR</t>
    <phoneticPr fontId="1" type="noConversion"/>
  </si>
  <si>
    <t>=</t>
    <phoneticPr fontId="1" type="noConversion"/>
  </si>
  <si>
    <t>L</t>
    <phoneticPr fontId="1" type="noConversion"/>
  </si>
  <si>
    <t>m</t>
    <phoneticPr fontId="1" type="noConversion"/>
  </si>
  <si>
    <t>H</t>
    <phoneticPr fontId="1" type="noConversion"/>
  </si>
  <si>
    <t>h</t>
    <phoneticPr fontId="1" type="noConversion"/>
  </si>
  <si>
    <t>poids volumique</t>
    <phoneticPr fontId="1" type="noConversion"/>
  </si>
  <si>
    <t>poids surfacique</t>
    <phoneticPr fontId="1" type="noConversion"/>
  </si>
  <si>
    <t>poids linéique
( ≡ tranche d'un mètre)</t>
    <phoneticPr fontId="1" type="noConversion"/>
  </si>
  <si>
    <t>x</t>
    <phoneticPr fontId="1" type="noConversion"/>
  </si>
  <si>
    <t>TOTAL GENERAL</t>
    <phoneticPr fontId="1" type="noConversion"/>
  </si>
  <si>
    <t>TOTAL SURCHARGE</t>
    <phoneticPr fontId="1" type="noConversion"/>
  </si>
  <si>
    <t>TOTAL POIDS PROPRE</t>
    <phoneticPr fontId="1" type="noConversion"/>
  </si>
  <si>
    <t>TOTAL poids propre</t>
    <phoneticPr fontId="1" type="noConversion"/>
  </si>
  <si>
    <t>kN/m2</t>
    <phoneticPr fontId="1" type="noConversion"/>
  </si>
  <si>
    <t>largeur de semelle</t>
    <phoneticPr fontId="1" type="noConversion"/>
  </si>
  <si>
    <t>hauteur de semelle</t>
    <phoneticPr fontId="1" type="noConversion"/>
  </si>
  <si>
    <t>section</t>
    <phoneticPr fontId="1" type="noConversion"/>
  </si>
  <si>
    <r>
      <t xml:space="preserve">épaisseur équivalente d'un élément discontinu =
</t>
    </r>
    <r>
      <rPr>
        <b/>
        <sz val="10"/>
        <rFont val="Arial Narrow"/>
      </rPr>
      <t>section (hxb) ÷ entraxe</t>
    </r>
    <phoneticPr fontId="1" type="noConversion"/>
  </si>
  <si>
    <t>épaisseur</t>
    <phoneticPr fontId="1" type="noConversion"/>
  </si>
  <si>
    <r>
      <t>demi-</t>
    </r>
    <r>
      <rPr>
        <sz val="10"/>
        <rFont val="Arial Narrow"/>
      </rPr>
      <t>portée du plancher
OU hauteur du mur</t>
    </r>
    <phoneticPr fontId="1" type="noConversion"/>
  </si>
  <si>
    <t>m2</t>
    <phoneticPr fontId="1" type="noConversion"/>
  </si>
  <si>
    <t>=</t>
    <phoneticPr fontId="1" type="noConversion"/>
  </si>
  <si>
    <t>poids propre</t>
    <phoneticPr fontId="1" type="noConversion"/>
  </si>
  <si>
    <t>béton armé</t>
    <phoneticPr fontId="1" type="noConversion"/>
  </si>
  <si>
    <t>TOTAL POIDS PROPRE</t>
    <phoneticPr fontId="1" type="noConversion"/>
  </si>
  <si>
    <t>TOTAL SURCHARGE</t>
    <phoneticPr fontId="1" type="noConversion"/>
  </si>
  <si>
    <t>TOTAL GENERAL</t>
    <phoneticPr fontId="1" type="noConversion"/>
  </si>
  <si>
    <t>largeur de semelle</t>
    <phoneticPr fontId="1" type="noConversion"/>
  </si>
  <si>
    <t>contrainte sur le sol</t>
    <phoneticPr fontId="1" type="noConversion"/>
  </si>
  <si>
    <t>kN/m3</t>
    <phoneticPr fontId="1" type="noConversion"/>
  </si>
  <si>
    <t>kN/m2</t>
    <phoneticPr fontId="1" type="noConversion"/>
  </si>
  <si>
    <t>kN/m</t>
    <phoneticPr fontId="1" type="noConversion"/>
  </si>
  <si>
    <t>N/mm2
ou MPa</t>
    <phoneticPr fontId="1" type="noConversion"/>
  </si>
  <si>
    <t>÷</t>
    <phoneticPr fontId="1" type="noConversion"/>
  </si>
  <si>
    <t>portée du plancher</t>
    <phoneticPr fontId="1" type="noConversion"/>
  </si>
  <si>
    <t>hauteur du mur</t>
    <phoneticPr fontId="1" type="noConversion"/>
  </si>
  <si>
    <t>surcharge d'exploitation</t>
    <phoneticPr fontId="1" type="noConversion"/>
  </si>
  <si>
    <t>habitation</t>
    <phoneticPr fontId="1" type="noConversion"/>
  </si>
  <si>
    <t>plancher de finition 21 mm</t>
    <phoneticPr fontId="1" type="noConversion"/>
  </si>
  <si>
    <t>panneautage OSB 22 mm</t>
    <phoneticPr fontId="1" type="noConversion"/>
  </si>
  <si>
    <t>structure bois 8/23 en SRN entraxe 40 cm</t>
    <phoneticPr fontId="1" type="noConversion"/>
  </si>
  <si>
    <t>isolant 30 mm</t>
    <phoneticPr fontId="1" type="noConversion"/>
  </si>
  <si>
    <t>lattage 40x30mm entraxe 40 cm</t>
    <phoneticPr fontId="1" type="noConversion"/>
  </si>
  <si>
    <t>briques perforées 9 cm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</si>
</sst>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8">
    <font>
      <sz val="10"/>
      <name val="Verdana"/>
    </font>
    <font>
      <sz val="8"/>
      <name val="Verdana"/>
    </font>
    <font>
      <sz val="16"/>
      <color indexed="10"/>
      <name val="Menlo Regular"/>
    </font>
    <font>
      <sz val="10"/>
      <name val="Arial Narrow"/>
    </font>
    <font>
      <b/>
      <sz val="10"/>
      <name val="Arial Narrow"/>
    </font>
    <font>
      <i/>
      <sz val="10"/>
      <name val="Arial Narrow"/>
    </font>
    <font>
      <sz val="10"/>
      <color indexed="10"/>
      <name val="Arial Narrow"/>
    </font>
    <font>
      <b/>
      <sz val="10"/>
      <color indexed="9"/>
      <name val="Arial Narrow"/>
      <family val="2"/>
    </font>
    <font>
      <i/>
      <sz val="10"/>
      <color indexed="10"/>
      <name val="Arial Narrow"/>
    </font>
    <font>
      <i/>
      <sz val="10"/>
      <color indexed="50"/>
      <name val="Arial Narrow"/>
    </font>
    <font>
      <sz val="16"/>
      <name val="Arial Narrow"/>
    </font>
    <font>
      <sz val="10"/>
      <color indexed="23"/>
      <name val="Arial Narrow"/>
    </font>
    <font>
      <sz val="10"/>
      <color indexed="50"/>
      <name val="Arial Narrow"/>
      <family val="2"/>
    </font>
    <font>
      <b/>
      <sz val="10"/>
      <color indexed="10"/>
      <name val="Arial Narrow"/>
    </font>
    <font>
      <sz val="10"/>
      <color indexed="9"/>
      <name val="Arial Narrow"/>
    </font>
    <font>
      <sz val="10"/>
      <color indexed="9"/>
      <name val="Verdana"/>
    </font>
    <font>
      <b/>
      <sz val="16"/>
      <name val="Arial Narrow"/>
    </font>
    <font>
      <b/>
      <sz val="16"/>
      <color indexed="9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quotePrefix="1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vertical="center"/>
    </xf>
    <xf numFmtId="0" fontId="6" fillId="0" borderId="0" xfId="0" quotePrefix="1" applyFont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vertical="center"/>
    </xf>
    <xf numFmtId="2" fontId="7" fillId="3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9" fontId="11" fillId="0" borderId="13" xfId="0" applyNumberFormat="1" applyFont="1" applyBorder="1" applyAlignment="1">
      <alignment vertical="center"/>
    </xf>
    <xf numFmtId="9" fontId="3" fillId="0" borderId="13" xfId="0" applyNumberFormat="1" applyFont="1" applyBorder="1" applyAlignment="1">
      <alignment vertical="center"/>
    </xf>
    <xf numFmtId="9" fontId="6" fillId="0" borderId="0" xfId="0" applyNumberFormat="1" applyFont="1" applyBorder="1" applyAlignment="1">
      <alignment vertical="center"/>
    </xf>
    <xf numFmtId="9" fontId="12" fillId="0" borderId="13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quotePrefix="1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6" borderId="0" xfId="0" applyNumberFormat="1" applyFont="1" applyFill="1" applyBorder="1" applyAlignment="1">
      <alignment horizontal="center" vertical="center"/>
    </xf>
    <xf numFmtId="165" fontId="3" fillId="6" borderId="0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center" vertical="center"/>
    </xf>
    <xf numFmtId="0" fontId="6" fillId="6" borderId="0" xfId="0" quotePrefix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2" fontId="13" fillId="6" borderId="0" xfId="0" applyNumberFormat="1" applyFont="1" applyFill="1" applyBorder="1" applyAlignment="1">
      <alignment horizontal="center" vertical="center"/>
    </xf>
    <xf numFmtId="9" fontId="11" fillId="0" borderId="0" xfId="0" applyNumberFormat="1" applyFont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2" fontId="16" fillId="4" borderId="0" xfId="0" applyNumberFormat="1" applyFont="1" applyFill="1" applyBorder="1" applyAlignment="1">
      <alignment horizontal="center" vertical="center"/>
    </xf>
    <xf numFmtId="2" fontId="17" fillId="2" borderId="0" xfId="0" applyNumberFormat="1" applyFont="1" applyFill="1" applyBorder="1" applyAlignment="1">
      <alignment horizontal="center" vertical="center"/>
    </xf>
    <xf numFmtId="2" fontId="17" fillId="3" borderId="0" xfId="0" applyNumberFormat="1" applyFont="1" applyFill="1" applyBorder="1" applyAlignment="1">
      <alignment horizontal="center" vertical="center"/>
    </xf>
    <xf numFmtId="2" fontId="16" fillId="4" borderId="0" xfId="0" applyNumberFormat="1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center" vertical="center" textRotation="90" wrapText="1"/>
    </xf>
    <xf numFmtId="0" fontId="14" fillId="2" borderId="14" xfId="0" applyFont="1" applyFill="1" applyBorder="1" applyAlignment="1">
      <alignment horizontal="center" vertical="center" textRotation="90" wrapText="1"/>
    </xf>
    <xf numFmtId="0" fontId="15" fillId="2" borderId="14" xfId="0" applyFont="1" applyFill="1" applyBorder="1" applyAlignment="1">
      <alignment vertical="center" textRotation="90"/>
    </xf>
    <xf numFmtId="0" fontId="15" fillId="2" borderId="15" xfId="0" applyFont="1" applyFill="1" applyBorder="1" applyAlignment="1">
      <alignment vertical="center" textRotation="90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345440</xdr:colOff>
      <xdr:row>9</xdr:row>
      <xdr:rowOff>81280</xdr:rowOff>
    </xdr:from>
    <xdr:to>
      <xdr:col>30</xdr:col>
      <xdr:colOff>53339</xdr:colOff>
      <xdr:row>42</xdr:row>
      <xdr:rowOff>82743</xdr:rowOff>
    </xdr:to>
    <xdr:pic>
      <xdr:nvPicPr>
        <xdr:cNvPr id="6" name="Image 5" descr="DC2.b plancher bois dessin 3D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45920" y="2082800"/>
          <a:ext cx="7785099" cy="7997383"/>
        </a:xfrm>
        <a:prstGeom prst="rect">
          <a:avLst/>
        </a:prstGeom>
      </xdr:spPr>
    </xdr:pic>
    <xdr:clientData/>
  </xdr:twoCellAnchor>
  <xdr:twoCellAnchor>
    <xdr:from>
      <xdr:col>19</xdr:col>
      <xdr:colOff>88900</xdr:colOff>
      <xdr:row>14</xdr:row>
      <xdr:rowOff>25400</xdr:rowOff>
    </xdr:from>
    <xdr:to>
      <xdr:col>25</xdr:col>
      <xdr:colOff>457200</xdr:colOff>
      <xdr:row>19</xdr:row>
      <xdr:rowOff>63500</xdr:rowOff>
    </xdr:to>
    <xdr:cxnSp macro="">
      <xdr:nvCxnSpPr>
        <xdr:cNvPr id="3" name="Connecteur en arc 2"/>
        <xdr:cNvCxnSpPr/>
      </xdr:nvCxnSpPr>
      <xdr:spPr>
        <a:xfrm flipV="1">
          <a:off x="13906500" y="3060700"/>
          <a:ext cx="3848100" cy="1104900"/>
        </a:xfrm>
        <a:prstGeom prst="curved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101600</xdr:colOff>
      <xdr:row>27</xdr:row>
      <xdr:rowOff>50800</xdr:rowOff>
    </xdr:from>
    <xdr:to>
      <xdr:col>27</xdr:col>
      <xdr:colOff>76200</xdr:colOff>
      <xdr:row>31</xdr:row>
      <xdr:rowOff>165100</xdr:rowOff>
    </xdr:to>
    <xdr:cxnSp macro="">
      <xdr:nvCxnSpPr>
        <xdr:cNvPr id="4" name="Connecteur en arc 3"/>
        <xdr:cNvCxnSpPr/>
      </xdr:nvCxnSpPr>
      <xdr:spPr>
        <a:xfrm flipV="1">
          <a:off x="13919200" y="5778500"/>
          <a:ext cx="5359400" cy="800100"/>
        </a:xfrm>
        <a:prstGeom prst="curved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76200</xdr:colOff>
      <xdr:row>34</xdr:row>
      <xdr:rowOff>266700</xdr:rowOff>
    </xdr:from>
    <xdr:to>
      <xdr:col>26</xdr:col>
      <xdr:colOff>825500</xdr:colOff>
      <xdr:row>40</xdr:row>
      <xdr:rowOff>0</xdr:rowOff>
    </xdr:to>
    <xdr:cxnSp macro="">
      <xdr:nvCxnSpPr>
        <xdr:cNvPr id="5" name="Connecteur en arc 4"/>
        <xdr:cNvCxnSpPr/>
      </xdr:nvCxnSpPr>
      <xdr:spPr>
        <a:xfrm>
          <a:off x="13893800" y="7429500"/>
          <a:ext cx="5181600" cy="1587500"/>
        </a:xfrm>
        <a:prstGeom prst="curved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375920</xdr:colOff>
      <xdr:row>9</xdr:row>
      <xdr:rowOff>71120</xdr:rowOff>
    </xdr:from>
    <xdr:to>
      <xdr:col>30</xdr:col>
      <xdr:colOff>83819</xdr:colOff>
      <xdr:row>43</xdr:row>
      <xdr:rowOff>51247</xdr:rowOff>
    </xdr:to>
    <xdr:pic>
      <xdr:nvPicPr>
        <xdr:cNvPr id="7" name="Image 6" descr="DC2.b plancher bois dessin 3D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76400" y="2072640"/>
          <a:ext cx="7785099" cy="8128447"/>
        </a:xfrm>
        <a:prstGeom prst="rect">
          <a:avLst/>
        </a:prstGeom>
      </xdr:spPr>
    </xdr:pic>
    <xdr:clientData/>
  </xdr:twoCellAnchor>
  <xdr:twoCellAnchor>
    <xdr:from>
      <xdr:col>19</xdr:col>
      <xdr:colOff>88900</xdr:colOff>
      <xdr:row>14</xdr:row>
      <xdr:rowOff>25400</xdr:rowOff>
    </xdr:from>
    <xdr:to>
      <xdr:col>25</xdr:col>
      <xdr:colOff>457200</xdr:colOff>
      <xdr:row>19</xdr:row>
      <xdr:rowOff>63500</xdr:rowOff>
    </xdr:to>
    <xdr:cxnSp macro="">
      <xdr:nvCxnSpPr>
        <xdr:cNvPr id="4" name="Connecteur en arc 3"/>
        <xdr:cNvCxnSpPr/>
      </xdr:nvCxnSpPr>
      <xdr:spPr>
        <a:xfrm flipV="1">
          <a:off x="14452600" y="3048000"/>
          <a:ext cx="3848100" cy="1104900"/>
        </a:xfrm>
        <a:prstGeom prst="curved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101600</xdr:colOff>
      <xdr:row>27</xdr:row>
      <xdr:rowOff>50800</xdr:rowOff>
    </xdr:from>
    <xdr:to>
      <xdr:col>27</xdr:col>
      <xdr:colOff>76200</xdr:colOff>
      <xdr:row>31</xdr:row>
      <xdr:rowOff>165100</xdr:rowOff>
    </xdr:to>
    <xdr:cxnSp macro="">
      <xdr:nvCxnSpPr>
        <xdr:cNvPr id="6" name="Connecteur en arc 5"/>
        <xdr:cNvCxnSpPr/>
      </xdr:nvCxnSpPr>
      <xdr:spPr>
        <a:xfrm flipV="1">
          <a:off x="13919200" y="5778500"/>
          <a:ext cx="5359400" cy="800100"/>
        </a:xfrm>
        <a:prstGeom prst="curved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76200</xdr:colOff>
      <xdr:row>34</xdr:row>
      <xdr:rowOff>266700</xdr:rowOff>
    </xdr:from>
    <xdr:to>
      <xdr:col>26</xdr:col>
      <xdr:colOff>825500</xdr:colOff>
      <xdr:row>40</xdr:row>
      <xdr:rowOff>0</xdr:rowOff>
    </xdr:to>
    <xdr:cxnSp macro="">
      <xdr:nvCxnSpPr>
        <xdr:cNvPr id="10" name="Connecteur en arc 9"/>
        <xdr:cNvCxnSpPr/>
      </xdr:nvCxnSpPr>
      <xdr:spPr>
        <a:xfrm>
          <a:off x="13893800" y="7429500"/>
          <a:ext cx="5181600" cy="1587500"/>
        </a:xfrm>
        <a:prstGeom prst="curved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Z94"/>
  <sheetViews>
    <sheetView showGridLines="0" showZeros="0" zoomScale="125" workbookViewId="0">
      <pane ySplit="8" topLeftCell="A9" activePane="bottomLeft" state="frozenSplit"/>
      <selection activeCell="C10" sqref="C10:L17"/>
      <selection pane="bottomLeft" activeCell="C10" sqref="C10:L17"/>
    </sheetView>
  </sheetViews>
  <sheetFormatPr baseColWidth="10" defaultRowHeight="12" outlineLevelCol="1"/>
  <cols>
    <col min="1" max="1" width="4.5703125" style="1" customWidth="1"/>
    <col min="2" max="2" width="2.140625" style="1" customWidth="1"/>
    <col min="3" max="3" width="16.28515625" style="1" customWidth="1"/>
    <col min="4" max="4" width="11" style="1" customWidth="1" outlineLevel="1"/>
    <col min="5" max="5" width="22.85546875" style="5" customWidth="1" outlineLevel="1"/>
    <col min="6" max="6" width="7.28515625" style="5" customWidth="1" outlineLevel="1"/>
    <col min="7" max="7" width="1.85546875" style="5" customWidth="1" outlineLevel="1"/>
    <col min="8" max="8" width="6.140625" style="5" customWidth="1" outlineLevel="1"/>
    <col min="9" max="9" width="23.7109375" style="5" customWidth="1" outlineLevel="1"/>
    <col min="10" max="10" width="1.85546875" style="5" customWidth="1" outlineLevel="1"/>
    <col min="11" max="11" width="7.7109375" style="1" customWidth="1"/>
    <col min="12" max="12" width="9.5703125" style="1" customWidth="1"/>
    <col min="13" max="13" width="1.85546875" style="1" customWidth="1"/>
    <col min="14" max="14" width="1.85546875" style="5" customWidth="1" outlineLevel="1"/>
    <col min="15" max="15" width="10.7109375" style="5" outlineLevel="1"/>
    <col min="16" max="16" width="1.85546875" style="5" customWidth="1" outlineLevel="1"/>
    <col min="17" max="17" width="10.7109375" style="5" outlineLevel="1"/>
    <col min="18" max="18" width="11.42578125" style="1" customWidth="1" outlineLevel="1"/>
    <col min="19" max="19" width="2" style="1" customWidth="1"/>
    <col min="20" max="20" width="1.85546875" style="5" customWidth="1" outlineLevel="1"/>
    <col min="21" max="21" width="7.5703125" style="5" customWidth="1" outlineLevel="1"/>
    <col min="22" max="22" width="1.85546875" style="5" customWidth="1" outlineLevel="1"/>
    <col min="23" max="25" width="9.28515625" style="5" customWidth="1" outlineLevel="1"/>
    <col min="26" max="26" width="10.7109375" style="6"/>
    <col min="27" max="16384" width="10.7109375" style="1"/>
  </cols>
  <sheetData>
    <row r="1" spans="1:25">
      <c r="A1" s="57" t="s">
        <v>6</v>
      </c>
      <c r="C1" s="2" t="s">
        <v>57</v>
      </c>
      <c r="D1" s="3" t="s">
        <v>24</v>
      </c>
      <c r="E1" s="50">
        <v>6</v>
      </c>
      <c r="F1" s="4" t="s">
        <v>25</v>
      </c>
    </row>
    <row r="2" spans="1:25">
      <c r="A2" s="58"/>
      <c r="C2" s="7" t="s">
        <v>58</v>
      </c>
      <c r="D2" s="8" t="s">
        <v>26</v>
      </c>
      <c r="E2" s="51">
        <v>2.5</v>
      </c>
      <c r="F2" s="9" t="s">
        <v>25</v>
      </c>
    </row>
    <row r="3" spans="1:25">
      <c r="A3" s="59"/>
      <c r="C3" s="7" t="s">
        <v>59</v>
      </c>
      <c r="D3" s="8" t="s">
        <v>60</v>
      </c>
      <c r="E3" s="51">
        <v>2</v>
      </c>
      <c r="F3" s="9" t="s">
        <v>36</v>
      </c>
    </row>
    <row r="4" spans="1:25">
      <c r="A4" s="59"/>
      <c r="C4" s="7" t="s">
        <v>37</v>
      </c>
      <c r="D4" s="8" t="s">
        <v>5</v>
      </c>
      <c r="E4" s="51">
        <v>0.6</v>
      </c>
      <c r="F4" s="9" t="s">
        <v>25</v>
      </c>
    </row>
    <row r="5" spans="1:25" ht="13" thickBot="1">
      <c r="A5" s="60"/>
      <c r="C5" s="10" t="s">
        <v>38</v>
      </c>
      <c r="D5" s="11" t="s">
        <v>27</v>
      </c>
      <c r="E5" s="52">
        <v>0.3</v>
      </c>
      <c r="F5" s="12" t="s">
        <v>25</v>
      </c>
    </row>
    <row r="7" spans="1:25" s="13" customFormat="1" ht="48">
      <c r="D7" s="14" t="s">
        <v>39</v>
      </c>
      <c r="E7" s="14" t="s">
        <v>40</v>
      </c>
      <c r="F7" s="14" t="s">
        <v>41</v>
      </c>
      <c r="G7" s="14"/>
      <c r="H7" s="14" t="s">
        <v>28</v>
      </c>
      <c r="I7" s="14"/>
      <c r="J7" s="14"/>
      <c r="K7" s="14" t="s">
        <v>29</v>
      </c>
      <c r="L7" s="14"/>
      <c r="M7" s="14"/>
      <c r="N7" s="14"/>
      <c r="O7" s="15" t="s">
        <v>42</v>
      </c>
      <c r="P7" s="14"/>
      <c r="Q7" s="14" t="s">
        <v>30</v>
      </c>
      <c r="T7" s="14"/>
      <c r="U7" s="14" t="s">
        <v>50</v>
      </c>
      <c r="V7" s="14"/>
      <c r="W7" s="61" t="s">
        <v>51</v>
      </c>
      <c r="X7" s="62"/>
      <c r="Y7" s="63"/>
    </row>
    <row r="8" spans="1:25" s="16" customFormat="1" ht="24">
      <c r="D8" s="17" t="s">
        <v>43</v>
      </c>
      <c r="E8" s="17" t="s">
        <v>25</v>
      </c>
      <c r="F8" s="17" t="s">
        <v>25</v>
      </c>
      <c r="G8" s="17"/>
      <c r="H8" s="17" t="s">
        <v>52</v>
      </c>
      <c r="I8" s="17"/>
      <c r="J8" s="17"/>
      <c r="K8" s="17" t="s">
        <v>53</v>
      </c>
      <c r="L8" s="17"/>
      <c r="M8" s="17"/>
      <c r="N8" s="17"/>
      <c r="O8" s="17" t="s">
        <v>25</v>
      </c>
      <c r="P8" s="17"/>
      <c r="Q8" s="15" t="s">
        <v>54</v>
      </c>
      <c r="T8" s="17"/>
      <c r="U8" s="17" t="s">
        <v>25</v>
      </c>
      <c r="V8" s="17"/>
      <c r="W8" s="17" t="s">
        <v>53</v>
      </c>
      <c r="X8" s="15" t="s">
        <v>15</v>
      </c>
      <c r="Y8" s="15" t="s">
        <v>55</v>
      </c>
    </row>
    <row r="9" spans="1:25" ht="13" thickBot="1">
      <c r="O9" s="14"/>
      <c r="Q9" s="14"/>
    </row>
    <row r="10" spans="1:25" ht="13" customHeight="1">
      <c r="A10" s="64" t="s">
        <v>16</v>
      </c>
      <c r="C10" s="49" t="s">
        <v>4</v>
      </c>
      <c r="F10" s="42">
        <v>0.01</v>
      </c>
      <c r="G10" s="41" t="s">
        <v>31</v>
      </c>
      <c r="H10" s="43">
        <v>27</v>
      </c>
      <c r="I10" s="35" t="str">
        <f>REPT("◼︎",ROUND(H10,0))</f>
        <v>◼︎◼︎◼︎◼︎◼︎◼︎◼︎◼︎◼︎◼︎◼︎◼︎◼︎◼︎◼︎◼︎◼︎◼︎◼︎◼︎◼︎◼︎◼︎◼︎◼︎◼︎◼︎</v>
      </c>
      <c r="J10" s="40" t="s">
        <v>23</v>
      </c>
      <c r="K10" s="21">
        <f>F10*H10</f>
        <v>0.27</v>
      </c>
      <c r="L10" s="36" t="str">
        <f>REPT("◼︎",ROUND(K10/K$19*10,0))&amp;" "&amp;TEXT(K10/K$19,"0%")</f>
        <v xml:space="preserve"> 5%</v>
      </c>
      <c r="M10" s="29"/>
    </row>
    <row r="11" spans="1:25" ht="13" customHeight="1">
      <c r="A11" s="65"/>
      <c r="C11" s="49" t="s">
        <v>3</v>
      </c>
      <c r="F11" s="42">
        <v>0.06</v>
      </c>
      <c r="G11" s="41" t="s">
        <v>31</v>
      </c>
      <c r="H11" s="43">
        <v>22</v>
      </c>
      <c r="I11" s="35" t="str">
        <f>REPT("◼︎",ROUND(H11,0))</f>
        <v>◼︎◼︎◼︎◼︎◼︎◼︎◼︎◼︎◼︎◼︎◼︎◼︎◼︎◼︎◼︎◼︎◼︎◼︎◼︎◼︎◼︎◼︎</v>
      </c>
      <c r="J11" s="40" t="s">
        <v>23</v>
      </c>
      <c r="K11" s="21">
        <f>F11*H11</f>
        <v>1.3199999999999998</v>
      </c>
      <c r="L11" s="36" t="str">
        <f>REPT("◼︎",ROUND(K11/K$19*10,0))&amp;" "&amp;TEXT(K11/K$19,"0%")</f>
        <v>◼︎◼︎ 24%</v>
      </c>
      <c r="M11" s="29"/>
    </row>
    <row r="12" spans="1:25" ht="24" customHeight="1">
      <c r="A12" s="65"/>
      <c r="C12" s="49" t="s">
        <v>2</v>
      </c>
      <c r="E12" s="23"/>
      <c r="F12" s="42">
        <v>0.06</v>
      </c>
      <c r="G12" s="41" t="s">
        <v>31</v>
      </c>
      <c r="H12" s="43">
        <v>25</v>
      </c>
      <c r="I12" s="35" t="str">
        <f>REPT("◼︎",ROUND(H12,0))</f>
        <v>◼︎◼︎◼︎◼︎◼︎◼︎◼︎◼︎◼︎◼︎◼︎◼︎◼︎◼︎◼︎◼︎◼︎◼︎◼︎◼︎◼︎◼︎◼︎◼︎◼︎</v>
      </c>
      <c r="J12" s="40" t="s">
        <v>23</v>
      </c>
      <c r="K12" s="21">
        <f>F12*H12</f>
        <v>1.5</v>
      </c>
      <c r="L12" s="36" t="str">
        <f>REPT("◼︎",ROUND(K12/K$19*10,0))&amp;" "&amp;TEXT(K12/K$19,"0%")</f>
        <v>◼︎◼︎◼︎ 27%</v>
      </c>
      <c r="M12" s="29"/>
    </row>
    <row r="13" spans="1:25" ht="13" customHeight="1">
      <c r="A13" s="65"/>
      <c r="C13" s="49" t="s">
        <v>1</v>
      </c>
      <c r="F13" s="42"/>
      <c r="G13" s="41"/>
      <c r="H13" s="43"/>
      <c r="I13" s="35" t="str">
        <f>REPT("◼︎",ROUND(H13,0))</f>
        <v/>
      </c>
      <c r="J13" s="40" t="s">
        <v>23</v>
      </c>
      <c r="K13" s="47">
        <v>2.4</v>
      </c>
      <c r="L13" s="36" t="str">
        <f>REPT("◼︎",ROUND(K13/K$19*10,0))&amp;" "&amp;TEXT(K13/K$19,"0%")</f>
        <v>◼︎◼︎◼︎◼︎ 43%</v>
      </c>
      <c r="M13" s="29"/>
    </row>
    <row r="14" spans="1:25" ht="18" customHeight="1">
      <c r="A14" s="65"/>
      <c r="C14" s="49" t="s">
        <v>0</v>
      </c>
      <c r="E14" s="23"/>
      <c r="F14" s="42">
        <v>0.01</v>
      </c>
      <c r="G14" s="41" t="s">
        <v>31</v>
      </c>
      <c r="H14" s="43">
        <v>10</v>
      </c>
      <c r="I14" s="35" t="str">
        <f t="shared" ref="I14:I17" si="0">REPT("◼︎",ROUND(H14,0))</f>
        <v>◼︎◼︎◼︎◼︎◼︎◼︎◼︎◼︎◼︎◼︎</v>
      </c>
      <c r="J14" s="40" t="s">
        <v>23</v>
      </c>
      <c r="K14" s="21">
        <f t="shared" ref="K14:K17" si="1">F14*H14</f>
        <v>0.1</v>
      </c>
      <c r="L14" s="36" t="str">
        <f t="shared" ref="L14:L17" si="2">REPT("◼︎",ROUND(K14/K$19*10,0))&amp;" "&amp;TEXT(K14/K$19,"0%")</f>
        <v xml:space="preserve"> 2%</v>
      </c>
      <c r="M14" s="29"/>
    </row>
    <row r="15" spans="1:25" ht="13" customHeight="1">
      <c r="A15" s="65"/>
      <c r="C15" s="49"/>
      <c r="E15" s="23"/>
      <c r="F15" s="42"/>
      <c r="G15" s="41" t="s">
        <v>31</v>
      </c>
      <c r="H15" s="43"/>
      <c r="I15" s="35" t="str">
        <f t="shared" si="0"/>
        <v/>
      </c>
      <c r="J15" s="40" t="s">
        <v>23</v>
      </c>
      <c r="K15" s="21">
        <f t="shared" si="1"/>
        <v>0</v>
      </c>
      <c r="L15" s="36" t="str">
        <f t="shared" si="2"/>
        <v xml:space="preserve"> 0%</v>
      </c>
      <c r="M15" s="29"/>
    </row>
    <row r="16" spans="1:25" ht="13" customHeight="1">
      <c r="A16" s="65"/>
      <c r="C16" s="49"/>
      <c r="E16" s="23"/>
      <c r="F16" s="42"/>
      <c r="G16" s="41" t="s">
        <v>31</v>
      </c>
      <c r="H16" s="43"/>
      <c r="I16" s="35" t="str">
        <f t="shared" si="0"/>
        <v/>
      </c>
      <c r="J16" s="40" t="s">
        <v>23</v>
      </c>
      <c r="K16" s="21">
        <f t="shared" si="1"/>
        <v>0</v>
      </c>
      <c r="L16" s="36" t="str">
        <f t="shared" si="2"/>
        <v xml:space="preserve"> 0%</v>
      </c>
      <c r="M16" s="29"/>
    </row>
    <row r="17" spans="1:25" ht="13" customHeight="1">
      <c r="A17" s="65"/>
      <c r="C17" s="49"/>
      <c r="E17" s="23"/>
      <c r="F17" s="42"/>
      <c r="G17" s="41" t="s">
        <v>31</v>
      </c>
      <c r="H17" s="43"/>
      <c r="I17" s="35" t="str">
        <f t="shared" si="0"/>
        <v/>
      </c>
      <c r="J17" s="40" t="s">
        <v>23</v>
      </c>
      <c r="K17" s="21">
        <f t="shared" si="1"/>
        <v>0</v>
      </c>
      <c r="L17" s="36" t="str">
        <f t="shared" si="2"/>
        <v xml:space="preserve"> 0%</v>
      </c>
      <c r="M17" s="29"/>
    </row>
    <row r="18" spans="1:25" ht="13" customHeight="1">
      <c r="A18" s="65"/>
      <c r="E18"/>
      <c r="F18"/>
      <c r="G18"/>
      <c r="H18"/>
      <c r="I18" s="48"/>
      <c r="J18" s="40"/>
      <c r="K18" s="21"/>
      <c r="L18" s="29"/>
      <c r="M18" s="29"/>
    </row>
    <row r="19" spans="1:25" ht="32" customHeight="1">
      <c r="A19" s="65"/>
      <c r="F19" s="21"/>
      <c r="G19" s="21"/>
      <c r="H19" s="39"/>
      <c r="I19" s="39" t="s">
        <v>35</v>
      </c>
      <c r="J19" s="39"/>
      <c r="K19" s="24">
        <f>SUBTOTAL(9,K10:K18)</f>
        <v>5.59</v>
      </c>
      <c r="L19" s="29"/>
      <c r="M19" s="29"/>
      <c r="N19" s="5" t="s">
        <v>31</v>
      </c>
      <c r="O19" s="5">
        <f>E1/2</f>
        <v>3</v>
      </c>
      <c r="P19" s="5" t="s">
        <v>23</v>
      </c>
      <c r="Q19" s="24">
        <f>K19*O19</f>
        <v>16.77</v>
      </c>
      <c r="R19" s="36" t="str">
        <f>REPT("◼︎",ROUND(Q19/Q$42*10,0))&amp;" "&amp;TEXT(Q19/Q$42,"0%")</f>
        <v>◼︎◼︎◼︎◼︎ 44%</v>
      </c>
      <c r="S19" s="22"/>
      <c r="W19" s="25"/>
      <c r="X19" s="25"/>
      <c r="Y19" s="25"/>
    </row>
    <row r="20" spans="1:25" ht="13" customHeight="1">
      <c r="A20" s="65"/>
      <c r="F20" s="21"/>
      <c r="G20" s="21"/>
      <c r="H20" s="39"/>
      <c r="I20" s="39"/>
      <c r="J20" s="39"/>
      <c r="K20" s="17"/>
      <c r="L20" s="37"/>
      <c r="M20" s="37"/>
      <c r="Q20" s="17"/>
    </row>
    <row r="21" spans="1:25" ht="36" customHeight="1" thickBot="1">
      <c r="A21" s="66"/>
      <c r="F21" s="21"/>
      <c r="G21" s="21"/>
      <c r="H21" s="39"/>
      <c r="I21" s="5" t="s">
        <v>59</v>
      </c>
      <c r="J21" s="39"/>
      <c r="K21" s="27">
        <f>E3</f>
        <v>2</v>
      </c>
      <c r="L21" s="37"/>
      <c r="M21" s="37"/>
      <c r="N21" s="5" t="s">
        <v>31</v>
      </c>
      <c r="O21" s="5">
        <f>O19</f>
        <v>3</v>
      </c>
      <c r="P21" s="5" t="s">
        <v>23</v>
      </c>
      <c r="Q21" s="27">
        <f>K21*O21</f>
        <v>6</v>
      </c>
      <c r="R21" s="38" t="str">
        <f>REPT("◼︎",ROUND(Q21/Q$42*10,0))&amp;" "&amp;TEXT(Q21/Q$42,"0%")</f>
        <v>◼︎◼︎ 16%</v>
      </c>
      <c r="S21" s="28"/>
      <c r="W21" s="25"/>
      <c r="X21" s="25"/>
      <c r="Y21" s="25"/>
    </row>
    <row r="22" spans="1:25" ht="14" customHeight="1" thickBot="1">
      <c r="F22" s="21"/>
      <c r="G22" s="21"/>
      <c r="H22" s="39"/>
      <c r="I22" s="39"/>
      <c r="J22" s="39"/>
      <c r="K22" s="25"/>
      <c r="L22" s="37"/>
      <c r="M22" s="37"/>
      <c r="Q22" s="17"/>
    </row>
    <row r="23" spans="1:25" ht="13" customHeight="1">
      <c r="A23" s="64" t="s">
        <v>22</v>
      </c>
      <c r="C23" s="49" t="s">
        <v>66</v>
      </c>
      <c r="F23" s="44">
        <v>0.09</v>
      </c>
      <c r="G23" s="21" t="s">
        <v>31</v>
      </c>
      <c r="H23" s="43">
        <v>18</v>
      </c>
      <c r="I23" s="35" t="str">
        <f>REPT("◼︎",ROUND(H23,0))</f>
        <v>◼︎◼︎◼︎◼︎◼︎◼︎◼︎◼︎◼︎◼︎◼︎◼︎◼︎◼︎◼︎◼︎◼︎◼︎</v>
      </c>
      <c r="J23" s="39"/>
      <c r="K23" s="21">
        <f>F23*H23</f>
        <v>1.6199999999999999</v>
      </c>
      <c r="L23" s="36" t="str">
        <f>REPT("◼︎",ROUND(K23/K$32*10,0))&amp;" "&amp;TEXT(K23/K$32,"0%")</f>
        <v>◼︎◼︎◼︎◼︎ 37%</v>
      </c>
      <c r="M23" s="29"/>
      <c r="Q23" s="17"/>
    </row>
    <row r="24" spans="1:25" ht="13" customHeight="1">
      <c r="A24" s="67"/>
      <c r="C24" s="49" t="s">
        <v>13</v>
      </c>
      <c r="F24" s="44">
        <v>0.03</v>
      </c>
      <c r="G24" s="21" t="s">
        <v>19</v>
      </c>
      <c r="H24" s="43"/>
      <c r="I24" s="35" t="str">
        <f>REPT("◼︎",ROUND(H24,0))</f>
        <v/>
      </c>
      <c r="J24" s="39"/>
      <c r="K24" s="21">
        <f t="shared" ref="K24:K30" si="3">F24*H24</f>
        <v>0</v>
      </c>
      <c r="L24" s="36" t="str">
        <f>REPT("◼︎",ROUND(K24/K$32*10,0))&amp;" "&amp;TEXT(K24/K$32,"0%")</f>
        <v xml:space="preserve"> 0%</v>
      </c>
      <c r="M24" s="29"/>
      <c r="Q24" s="17"/>
    </row>
    <row r="25" spans="1:25" ht="13" customHeight="1">
      <c r="A25" s="67"/>
      <c r="C25" s="49" t="s">
        <v>18</v>
      </c>
      <c r="F25" s="44">
        <v>0.19</v>
      </c>
      <c r="G25" s="21" t="s">
        <v>19</v>
      </c>
      <c r="H25" s="43">
        <v>14</v>
      </c>
      <c r="I25" s="35" t="str">
        <f t="shared" ref="I25:I30" si="4">REPT("◼︎",ROUND(H25,0))</f>
        <v>◼︎◼︎◼︎◼︎◼︎◼︎◼︎◼︎◼︎◼︎◼︎◼︎◼︎◼︎</v>
      </c>
      <c r="J25" s="39"/>
      <c r="K25" s="21">
        <f t="shared" si="3"/>
        <v>2.66</v>
      </c>
      <c r="L25" s="36" t="str">
        <f t="shared" ref="L25:L30" si="5">REPT("◼︎",ROUND(K25/K$32*10,0))&amp;" "&amp;TEXT(K25/K$32,"0%")</f>
        <v>◼︎◼︎◼︎◼︎◼︎◼︎ 61%</v>
      </c>
      <c r="M25" s="29"/>
      <c r="Q25" s="17"/>
    </row>
    <row r="26" spans="1:25" ht="13" customHeight="1">
      <c r="A26" s="67"/>
      <c r="C26" s="49" t="s">
        <v>21</v>
      </c>
      <c r="F26" s="44">
        <v>0.01</v>
      </c>
      <c r="G26" s="21" t="s">
        <v>19</v>
      </c>
      <c r="H26" s="43">
        <v>10</v>
      </c>
      <c r="I26" s="35" t="str">
        <f t="shared" si="4"/>
        <v>◼︎◼︎◼︎◼︎◼︎◼︎◼︎◼︎◼︎◼︎</v>
      </c>
      <c r="J26" s="39"/>
      <c r="K26" s="21">
        <f t="shared" si="3"/>
        <v>0.1</v>
      </c>
      <c r="L26" s="36" t="str">
        <f t="shared" si="5"/>
        <v xml:space="preserve"> 2%</v>
      </c>
      <c r="M26" s="29"/>
      <c r="Q26" s="17"/>
    </row>
    <row r="27" spans="1:25" ht="13" customHeight="1">
      <c r="A27" s="67"/>
      <c r="C27" s="49"/>
      <c r="F27" s="44"/>
      <c r="G27" s="21" t="s">
        <v>19</v>
      </c>
      <c r="H27" s="43"/>
      <c r="I27" s="35" t="str">
        <f t="shared" si="4"/>
        <v/>
      </c>
      <c r="J27" s="39"/>
      <c r="K27" s="21">
        <f t="shared" si="3"/>
        <v>0</v>
      </c>
      <c r="L27" s="36" t="str">
        <f t="shared" si="5"/>
        <v xml:space="preserve"> 0%</v>
      </c>
      <c r="M27" s="29"/>
      <c r="Q27" s="17"/>
    </row>
    <row r="28" spans="1:25" ht="13" customHeight="1">
      <c r="A28" s="67"/>
      <c r="C28" s="49"/>
      <c r="F28" s="44"/>
      <c r="G28" s="21" t="s">
        <v>19</v>
      </c>
      <c r="H28" s="43"/>
      <c r="I28" s="35" t="str">
        <f t="shared" si="4"/>
        <v/>
      </c>
      <c r="J28" s="39"/>
      <c r="K28" s="21">
        <f t="shared" si="3"/>
        <v>0</v>
      </c>
      <c r="L28" s="36" t="str">
        <f t="shared" si="5"/>
        <v xml:space="preserve"> 0%</v>
      </c>
      <c r="M28" s="29"/>
      <c r="Q28" s="17"/>
    </row>
    <row r="29" spans="1:25" ht="13" customHeight="1">
      <c r="A29" s="67"/>
      <c r="C29" s="49"/>
      <c r="F29" s="44"/>
      <c r="G29" s="21" t="s">
        <v>20</v>
      </c>
      <c r="H29" s="43"/>
      <c r="I29" s="35" t="str">
        <f t="shared" si="4"/>
        <v/>
      </c>
      <c r="J29" s="39"/>
      <c r="K29" s="21">
        <f t="shared" si="3"/>
        <v>0</v>
      </c>
      <c r="L29" s="36" t="str">
        <f t="shared" si="5"/>
        <v xml:space="preserve"> 0%</v>
      </c>
      <c r="M29" s="29"/>
      <c r="Q29" s="17"/>
    </row>
    <row r="30" spans="1:25" ht="14" customHeight="1">
      <c r="A30" s="67"/>
      <c r="C30" s="49"/>
      <c r="F30" s="44"/>
      <c r="G30" s="21" t="s">
        <v>19</v>
      </c>
      <c r="H30" s="43"/>
      <c r="I30" s="35" t="str">
        <f t="shared" si="4"/>
        <v/>
      </c>
      <c r="J30" s="39"/>
      <c r="K30" s="21">
        <f t="shared" si="3"/>
        <v>0</v>
      </c>
      <c r="L30" s="36" t="str">
        <f t="shared" si="5"/>
        <v xml:space="preserve"> 0%</v>
      </c>
      <c r="M30" s="29"/>
      <c r="Q30" s="17"/>
    </row>
    <row r="31" spans="1:25" ht="14" customHeight="1">
      <c r="A31" s="67"/>
      <c r="F31"/>
      <c r="G31"/>
      <c r="H31"/>
      <c r="I31" s="48"/>
      <c r="J31" s="39"/>
      <c r="K31" s="21"/>
      <c r="L31" s="29"/>
      <c r="M31" s="29"/>
      <c r="Q31" s="17"/>
    </row>
    <row r="32" spans="1:25" ht="32" customHeight="1" thickBot="1">
      <c r="A32" s="68"/>
      <c r="B32" s="30"/>
      <c r="F32" s="21"/>
      <c r="G32" s="21"/>
      <c r="I32" s="5" t="s">
        <v>45</v>
      </c>
      <c r="K32" s="24">
        <f>SUBTOTAL(9,K23:K31)</f>
        <v>4.38</v>
      </c>
      <c r="L32" s="37"/>
      <c r="M32" s="37"/>
      <c r="N32" s="5" t="s">
        <v>31</v>
      </c>
      <c r="O32" s="5">
        <f>E2</f>
        <v>2.5</v>
      </c>
      <c r="P32" s="5" t="s">
        <v>23</v>
      </c>
      <c r="Q32" s="24">
        <f>K32*O32</f>
        <v>10.95</v>
      </c>
      <c r="R32" s="36" t="str">
        <f>REPT("◼︎",ROUND(Q32/Q$42*10,0))&amp;" "&amp;TEXT(Q32/Q$42,"0%")</f>
        <v>◼︎◼︎◼︎ 29%</v>
      </c>
      <c r="S32" s="22"/>
      <c r="W32" s="25"/>
      <c r="X32" s="25"/>
      <c r="Y32" s="25"/>
    </row>
    <row r="33" spans="1:25" ht="14" customHeight="1" thickBot="1">
      <c r="K33" s="17"/>
      <c r="Q33" s="17"/>
    </row>
    <row r="34" spans="1:25" ht="13" customHeight="1">
      <c r="A34" s="69" t="s">
        <v>17</v>
      </c>
      <c r="F34" s="21"/>
      <c r="G34" s="21"/>
      <c r="K34" s="17"/>
      <c r="L34" s="29"/>
      <c r="M34" s="29"/>
      <c r="Q34" s="17"/>
    </row>
    <row r="35" spans="1:25" ht="43" customHeight="1" thickBot="1">
      <c r="A35" s="70"/>
      <c r="C35" s="1" t="s">
        <v>46</v>
      </c>
      <c r="D35" s="14" t="str">
        <f>CONCATENATE(E4)&amp;" m x "&amp;CONCATENATE(E5)&amp;" m = "&amp;CONCATENATE(E4*E5)&amp;" m2"</f>
        <v>0,6 m x 0,3 m = 0,18 m2</v>
      </c>
      <c r="F35" s="41"/>
      <c r="G35" s="41" t="s">
        <v>31</v>
      </c>
      <c r="H35" s="46">
        <v>25</v>
      </c>
      <c r="I35" s="35" t="str">
        <f>REPT("◼︎",ROUND(H35,0))</f>
        <v>◼︎◼︎◼︎◼︎◼︎◼︎◼︎◼︎◼︎◼︎◼︎◼︎◼︎◼︎◼︎◼︎◼︎◼︎◼︎◼︎◼︎◼︎◼︎◼︎◼︎</v>
      </c>
      <c r="J35" s="40"/>
      <c r="K35" s="29"/>
      <c r="L35" s="29"/>
      <c r="M35" s="29"/>
      <c r="O35" s="1"/>
      <c r="P35" s="5" t="s">
        <v>23</v>
      </c>
      <c r="Q35" s="24">
        <f>E4*E5*H35</f>
        <v>4.5</v>
      </c>
      <c r="R35" s="36" t="str">
        <f>REPT("◼︎",ROUND(Q35/Q$42*10,0))&amp;" "&amp;TEXT(Q35/Q$42,"0%")</f>
        <v>◼︎ 12%</v>
      </c>
      <c r="S35" s="22"/>
      <c r="W35" s="25"/>
      <c r="X35" s="25"/>
      <c r="Y35" s="25"/>
    </row>
    <row r="37" spans="1:25" ht="13" thickBot="1">
      <c r="A37" s="31"/>
      <c r="B37" s="31"/>
      <c r="C37" s="31"/>
      <c r="D37" s="31"/>
      <c r="E37" s="32"/>
      <c r="F37" s="32"/>
      <c r="G37" s="32"/>
      <c r="H37" s="32"/>
      <c r="I37" s="32"/>
      <c r="J37" s="32"/>
      <c r="K37" s="32"/>
      <c r="L37" s="31"/>
      <c r="M37" s="31"/>
      <c r="N37" s="32"/>
      <c r="O37" s="32"/>
      <c r="P37" s="32"/>
      <c r="Q37" s="32"/>
      <c r="R37" s="31"/>
    </row>
    <row r="39" spans="1:25" ht="33" customHeight="1">
      <c r="O39" s="8" t="s">
        <v>34</v>
      </c>
      <c r="Q39" s="54">
        <f>Q19+Q32+Q35</f>
        <v>32.22</v>
      </c>
      <c r="R39" s="36" t="str">
        <f>REPT("◼︎",ROUND(Q39/Q$42*10,0))&amp;" "&amp;TEXT(Q39/Q$42,"0%")</f>
        <v>◼︎◼︎◼︎◼︎◼︎◼︎◼︎◼︎ 84%</v>
      </c>
      <c r="S39" s="22"/>
      <c r="W39" s="25"/>
      <c r="X39" s="25"/>
      <c r="Y39" s="25"/>
    </row>
    <row r="40" spans="1:25" ht="33" customHeight="1">
      <c r="O40" s="8" t="s">
        <v>33</v>
      </c>
      <c r="Q40" s="55">
        <f>Q21</f>
        <v>6</v>
      </c>
      <c r="R40" s="38" t="str">
        <f>REPT("◼︎",ROUND(Q40/Q$42*10,0))&amp;" "&amp;TEXT(Q40/Q$42,"0%")</f>
        <v>◼︎◼︎ 16%</v>
      </c>
      <c r="S40" s="28"/>
      <c r="W40" s="25"/>
      <c r="X40" s="25"/>
      <c r="Y40" s="25"/>
    </row>
    <row r="41" spans="1:25" s="6" customFormat="1" ht="38" customHeight="1"/>
    <row r="42" spans="1:25" ht="41" customHeight="1">
      <c r="O42" s="5" t="s">
        <v>32</v>
      </c>
      <c r="Q42" s="53">
        <f>SUM(Q19:Q35)</f>
        <v>38.22</v>
      </c>
      <c r="R42" s="56" t="s">
        <v>54</v>
      </c>
      <c r="S42" s="26"/>
      <c r="T42" s="33" t="s">
        <v>56</v>
      </c>
      <c r="U42" s="5">
        <f>E4</f>
        <v>0.6</v>
      </c>
      <c r="V42" s="5" t="s">
        <v>23</v>
      </c>
      <c r="W42" s="34">
        <f>Q42/U42</f>
        <v>63.7</v>
      </c>
      <c r="X42" s="34">
        <f>W42*100/10000</f>
        <v>0.63700000000000001</v>
      </c>
      <c r="Y42" s="34">
        <f>W42/1000</f>
        <v>6.3700000000000007E-2</v>
      </c>
    </row>
    <row r="94" spans="12:13">
      <c r="L94" s="5"/>
      <c r="M94" s="5"/>
    </row>
  </sheetData>
  <mergeCells count="5">
    <mergeCell ref="A1:A5"/>
    <mergeCell ref="W7:Y7"/>
    <mergeCell ref="A10:A21"/>
    <mergeCell ref="A23:A32"/>
    <mergeCell ref="A34:A35"/>
  </mergeCells>
  <phoneticPr fontId="1" type="noConversion"/>
  <pageMargins left="0.75196850393700787" right="0.75196850393700787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Z94"/>
  <sheetViews>
    <sheetView showGridLines="0" showZeros="0" tabSelected="1" zoomScale="125" workbookViewId="0">
      <pane ySplit="8" topLeftCell="A9" activePane="bottomLeft" state="frozenSplit"/>
      <selection activeCell="C10" sqref="C10:L17"/>
      <selection pane="bottomLeft" activeCell="C70" sqref="C70"/>
    </sheetView>
  </sheetViews>
  <sheetFormatPr baseColWidth="10" defaultRowHeight="12" outlineLevelCol="1"/>
  <cols>
    <col min="1" max="1" width="4.5703125" style="1" customWidth="1"/>
    <col min="2" max="2" width="2.140625" style="1" customWidth="1"/>
    <col min="3" max="3" width="16.28515625" style="1" customWidth="1"/>
    <col min="4" max="4" width="11" style="1" customWidth="1" outlineLevel="1"/>
    <col min="5" max="5" width="22.85546875" style="5" customWidth="1" outlineLevel="1"/>
    <col min="6" max="6" width="7.28515625" style="5" customWidth="1" outlineLevel="1"/>
    <col min="7" max="7" width="1.85546875" style="5" customWidth="1" outlineLevel="1"/>
    <col min="8" max="8" width="6.140625" style="5" customWidth="1" outlineLevel="1"/>
    <col min="9" max="9" width="23.7109375" style="5" customWidth="1" outlineLevel="1"/>
    <col min="10" max="10" width="1.85546875" style="5" customWidth="1" outlineLevel="1"/>
    <col min="11" max="11" width="7.7109375" style="1" customWidth="1"/>
    <col min="12" max="12" width="9.5703125" style="1" customWidth="1"/>
    <col min="13" max="13" width="1.85546875" style="1" customWidth="1"/>
    <col min="14" max="14" width="1.85546875" style="5" customWidth="1" outlineLevel="1"/>
    <col min="15" max="15" width="10.7109375" style="5" outlineLevel="1"/>
    <col min="16" max="16" width="1.85546875" style="5" customWidth="1" outlineLevel="1"/>
    <col min="17" max="17" width="10.7109375" style="5" outlineLevel="1"/>
    <col min="18" max="18" width="11.42578125" style="1" customWidth="1" outlineLevel="1"/>
    <col min="19" max="19" width="2" style="1" customWidth="1"/>
    <col min="20" max="20" width="1.85546875" style="5" customWidth="1" outlineLevel="1"/>
    <col min="21" max="21" width="7.5703125" style="5" customWidth="1" outlineLevel="1"/>
    <col min="22" max="22" width="1.85546875" style="5" customWidth="1" outlineLevel="1"/>
    <col min="23" max="25" width="9.28515625" style="5" customWidth="1" outlineLevel="1"/>
    <col min="26" max="26" width="10.7109375" style="6"/>
    <col min="27" max="16384" width="10.7109375" style="1"/>
  </cols>
  <sheetData>
    <row r="1" spans="1:25">
      <c r="A1" s="57" t="s">
        <v>6</v>
      </c>
      <c r="C1" s="2" t="s">
        <v>57</v>
      </c>
      <c r="D1" s="3" t="s">
        <v>24</v>
      </c>
      <c r="E1" s="50">
        <v>6</v>
      </c>
      <c r="F1" s="4" t="s">
        <v>25</v>
      </c>
    </row>
    <row r="2" spans="1:25">
      <c r="A2" s="58"/>
      <c r="C2" s="7" t="s">
        <v>58</v>
      </c>
      <c r="D2" s="8" t="s">
        <v>26</v>
      </c>
      <c r="E2" s="51">
        <v>2.5</v>
      </c>
      <c r="F2" s="9" t="s">
        <v>25</v>
      </c>
    </row>
    <row r="3" spans="1:25">
      <c r="A3" s="59"/>
      <c r="C3" s="7" t="s">
        <v>59</v>
      </c>
      <c r="D3" s="8" t="s">
        <v>60</v>
      </c>
      <c r="E3" s="51">
        <v>2</v>
      </c>
      <c r="F3" s="9" t="s">
        <v>36</v>
      </c>
    </row>
    <row r="4" spans="1:25">
      <c r="A4" s="59"/>
      <c r="C4" s="7" t="s">
        <v>37</v>
      </c>
      <c r="D4" s="8" t="s">
        <v>5</v>
      </c>
      <c r="E4" s="51">
        <v>0.6</v>
      </c>
      <c r="F4" s="9" t="s">
        <v>25</v>
      </c>
    </row>
    <row r="5" spans="1:25" ht="13" thickBot="1">
      <c r="A5" s="60"/>
      <c r="C5" s="10" t="s">
        <v>38</v>
      </c>
      <c r="D5" s="11" t="s">
        <v>27</v>
      </c>
      <c r="E5" s="52">
        <v>0.3</v>
      </c>
      <c r="F5" s="12" t="s">
        <v>25</v>
      </c>
    </row>
    <row r="7" spans="1:25" s="13" customFormat="1" ht="48">
      <c r="D7" s="14" t="s">
        <v>39</v>
      </c>
      <c r="E7" s="14" t="s">
        <v>40</v>
      </c>
      <c r="F7" s="14" t="s">
        <v>41</v>
      </c>
      <c r="G7" s="14"/>
      <c r="H7" s="14" t="s">
        <v>28</v>
      </c>
      <c r="I7" s="14"/>
      <c r="J7" s="14"/>
      <c r="K7" s="14" t="s">
        <v>29</v>
      </c>
      <c r="L7" s="14"/>
      <c r="M7" s="14"/>
      <c r="N7" s="14"/>
      <c r="O7" s="15" t="s">
        <v>42</v>
      </c>
      <c r="P7" s="14"/>
      <c r="Q7" s="14" t="s">
        <v>30</v>
      </c>
      <c r="T7" s="14"/>
      <c r="U7" s="14" t="s">
        <v>50</v>
      </c>
      <c r="V7" s="14"/>
      <c r="W7" s="61" t="s">
        <v>51</v>
      </c>
      <c r="X7" s="62"/>
      <c r="Y7" s="63"/>
    </row>
    <row r="8" spans="1:25" s="16" customFormat="1" ht="24">
      <c r="D8" s="17" t="s">
        <v>43</v>
      </c>
      <c r="E8" s="17" t="s">
        <v>25</v>
      </c>
      <c r="F8" s="17" t="s">
        <v>25</v>
      </c>
      <c r="G8" s="17"/>
      <c r="H8" s="17" t="s">
        <v>52</v>
      </c>
      <c r="I8" s="17"/>
      <c r="J8" s="17"/>
      <c r="K8" s="17" t="s">
        <v>53</v>
      </c>
      <c r="L8" s="17"/>
      <c r="M8" s="17"/>
      <c r="N8" s="17"/>
      <c r="O8" s="17" t="s">
        <v>25</v>
      </c>
      <c r="P8" s="17"/>
      <c r="Q8" s="15" t="s">
        <v>54</v>
      </c>
      <c r="T8" s="17"/>
      <c r="U8" s="17" t="s">
        <v>25</v>
      </c>
      <c r="V8" s="17"/>
      <c r="W8" s="17" t="s">
        <v>53</v>
      </c>
      <c r="X8" s="15" t="s">
        <v>15</v>
      </c>
      <c r="Y8" s="15" t="s">
        <v>55</v>
      </c>
    </row>
    <row r="9" spans="1:25" ht="13" thickBot="1">
      <c r="O9" s="14"/>
      <c r="Q9" s="14"/>
    </row>
    <row r="10" spans="1:25" ht="13" customHeight="1">
      <c r="A10" s="64" t="s">
        <v>16</v>
      </c>
      <c r="C10" s="49" t="s">
        <v>61</v>
      </c>
      <c r="F10" s="42">
        <v>2.1000000000000001E-2</v>
      </c>
      <c r="G10" s="18" t="s">
        <v>14</v>
      </c>
      <c r="H10" s="43">
        <v>8.8000000000000007</v>
      </c>
      <c r="I10" s="35" t="str">
        <f t="shared" ref="I10:I15" si="0">REPT("◼︎",ROUND(H10,0))</f>
        <v>◼︎◼︎◼︎◼︎◼︎◼︎◼︎◼︎◼︎</v>
      </c>
      <c r="J10" s="20" t="s">
        <v>44</v>
      </c>
      <c r="K10" s="21">
        <f t="shared" ref="K10:K15" si="1">F10*H10</f>
        <v>0.18480000000000002</v>
      </c>
      <c r="L10" s="36" t="str">
        <f t="shared" ref="L10:L15" si="2">REPT("◼︎",ROUND(K10/K$19*10,0))&amp;" "&amp;TEXT(K10/K$19,"0%")</f>
        <v>◼︎◼︎ 24%</v>
      </c>
      <c r="M10" s="29"/>
    </row>
    <row r="11" spans="1:25" ht="13" customHeight="1">
      <c r="A11" s="65"/>
      <c r="C11" s="49" t="s">
        <v>62</v>
      </c>
      <c r="F11" s="42">
        <v>2.1999999999999999E-2</v>
      </c>
      <c r="G11" s="18" t="s">
        <v>14</v>
      </c>
      <c r="H11" s="43">
        <v>6.1</v>
      </c>
      <c r="I11" s="35" t="str">
        <f t="shared" si="0"/>
        <v>◼︎◼︎◼︎◼︎◼︎◼︎</v>
      </c>
      <c r="J11" s="20" t="s">
        <v>23</v>
      </c>
      <c r="K11" s="21">
        <f t="shared" si="1"/>
        <v>0.13419999999999999</v>
      </c>
      <c r="L11" s="36" t="str">
        <f t="shared" si="2"/>
        <v>◼︎◼︎ 18%</v>
      </c>
      <c r="M11" s="29"/>
    </row>
    <row r="12" spans="1:25" ht="24" customHeight="1">
      <c r="A12" s="65"/>
      <c r="C12" s="49" t="s">
        <v>63</v>
      </c>
      <c r="E12" s="45" t="s">
        <v>7</v>
      </c>
      <c r="F12" s="42">
        <f>(0.225*0.075)/0.4</f>
        <v>4.2187500000000003E-2</v>
      </c>
      <c r="G12" s="18" t="s">
        <v>14</v>
      </c>
      <c r="H12" s="43">
        <v>5.6</v>
      </c>
      <c r="I12" s="35" t="str">
        <f t="shared" si="0"/>
        <v>◼︎◼︎◼︎◼︎◼︎◼︎</v>
      </c>
      <c r="J12" s="20" t="s">
        <v>23</v>
      </c>
      <c r="K12" s="21">
        <f t="shared" si="1"/>
        <v>0.23624999999999999</v>
      </c>
      <c r="L12" s="36" t="str">
        <f t="shared" si="2"/>
        <v>◼︎◼︎◼︎ 31%</v>
      </c>
      <c r="M12" s="29"/>
    </row>
    <row r="13" spans="1:25" ht="13" customHeight="1">
      <c r="A13" s="65"/>
      <c r="C13" s="49" t="s">
        <v>64</v>
      </c>
      <c r="F13" s="42">
        <v>0.03</v>
      </c>
      <c r="G13" s="18" t="s">
        <v>14</v>
      </c>
      <c r="H13" s="43">
        <v>0.5</v>
      </c>
      <c r="I13" s="35" t="str">
        <f t="shared" si="0"/>
        <v>◼︎</v>
      </c>
      <c r="J13" s="20" t="s">
        <v>23</v>
      </c>
      <c r="K13" s="21">
        <f t="shared" si="1"/>
        <v>1.4999999999999999E-2</v>
      </c>
      <c r="L13" s="36" t="str">
        <f t="shared" si="2"/>
        <v xml:space="preserve"> 2%</v>
      </c>
      <c r="M13" s="29"/>
    </row>
    <row r="14" spans="1:25" ht="18" customHeight="1">
      <c r="A14" s="65"/>
      <c r="C14" s="49" t="s">
        <v>65</v>
      </c>
      <c r="E14" s="45" t="s">
        <v>8</v>
      </c>
      <c r="F14" s="42">
        <f>(0.03*0.04)/0.4</f>
        <v>2.9999999999999996E-3</v>
      </c>
      <c r="G14" s="18" t="s">
        <v>9</v>
      </c>
      <c r="H14" s="43">
        <v>5.6</v>
      </c>
      <c r="I14" s="35" t="str">
        <f t="shared" si="0"/>
        <v>◼︎◼︎◼︎◼︎◼︎◼︎</v>
      </c>
      <c r="J14" s="20" t="s">
        <v>44</v>
      </c>
      <c r="K14" s="21">
        <f t="shared" si="1"/>
        <v>1.6799999999999995E-2</v>
      </c>
      <c r="L14" s="36" t="str">
        <f t="shared" si="2"/>
        <v xml:space="preserve"> 2%</v>
      </c>
      <c r="M14" s="29"/>
    </row>
    <row r="15" spans="1:25" ht="13" customHeight="1">
      <c r="A15" s="65"/>
      <c r="C15" s="49" t="s">
        <v>10</v>
      </c>
      <c r="F15" s="42">
        <f>0.013</f>
        <v>1.2999999999999999E-2</v>
      </c>
      <c r="G15" s="18" t="s">
        <v>14</v>
      </c>
      <c r="H15" s="43">
        <v>13.3</v>
      </c>
      <c r="I15" s="35" t="str">
        <f t="shared" si="0"/>
        <v>◼︎◼︎◼︎◼︎◼︎◼︎◼︎◼︎◼︎◼︎◼︎◼︎◼︎</v>
      </c>
      <c r="J15" s="20" t="s">
        <v>23</v>
      </c>
      <c r="K15" s="21">
        <f t="shared" si="1"/>
        <v>0.1729</v>
      </c>
      <c r="L15" s="36" t="str">
        <f t="shared" si="2"/>
        <v>◼︎◼︎ 23%</v>
      </c>
      <c r="M15" s="29"/>
    </row>
    <row r="16" spans="1:25" ht="13" customHeight="1">
      <c r="A16" s="65"/>
      <c r="C16" s="49"/>
      <c r="F16" s="42"/>
      <c r="G16" s="41" t="s">
        <v>9</v>
      </c>
      <c r="H16" s="43"/>
      <c r="I16" s="35" t="str">
        <f t="shared" ref="I16:I17" si="3">REPT("◼︎",ROUND(H16,0))</f>
        <v/>
      </c>
      <c r="J16" s="40" t="s">
        <v>23</v>
      </c>
      <c r="K16" s="21">
        <f t="shared" ref="K16:K17" si="4">F16*H16</f>
        <v>0</v>
      </c>
      <c r="L16" s="36" t="str">
        <f t="shared" ref="L16:L17" si="5">REPT("◼︎",ROUND(K16/K$19*10,0))&amp;" "&amp;TEXT(K16/K$19,"0%")</f>
        <v xml:space="preserve"> 0%</v>
      </c>
      <c r="M16" s="29"/>
    </row>
    <row r="17" spans="1:25" ht="13" customHeight="1">
      <c r="A17" s="65"/>
      <c r="C17" s="49"/>
      <c r="F17" s="42"/>
      <c r="G17" s="41" t="s">
        <v>9</v>
      </c>
      <c r="H17" s="43"/>
      <c r="I17" s="35" t="str">
        <f t="shared" si="3"/>
        <v/>
      </c>
      <c r="J17" s="40" t="s">
        <v>23</v>
      </c>
      <c r="K17" s="21">
        <f t="shared" si="4"/>
        <v>0</v>
      </c>
      <c r="L17" s="36" t="str">
        <f t="shared" si="5"/>
        <v xml:space="preserve"> 0%</v>
      </c>
      <c r="M17" s="29"/>
    </row>
    <row r="18" spans="1:25" ht="13" customHeight="1">
      <c r="A18" s="65"/>
      <c r="E18"/>
      <c r="F18"/>
      <c r="G18"/>
      <c r="H18"/>
      <c r="I18" s="48"/>
      <c r="J18" s="40"/>
      <c r="K18" s="21"/>
      <c r="L18" s="29"/>
      <c r="M18" s="29"/>
    </row>
    <row r="19" spans="1:25" ht="32" customHeight="1">
      <c r="A19" s="65"/>
      <c r="F19" s="21"/>
      <c r="G19" s="21"/>
      <c r="H19" s="19"/>
      <c r="I19" s="19" t="s">
        <v>11</v>
      </c>
      <c r="J19" s="19"/>
      <c r="K19" s="24">
        <f>SUBTOTAL(9,K10:K18)</f>
        <v>0.75995000000000013</v>
      </c>
      <c r="L19" s="29"/>
      <c r="M19" s="29"/>
      <c r="N19" s="5" t="s">
        <v>14</v>
      </c>
      <c r="O19" s="5">
        <f>E1/2</f>
        <v>3</v>
      </c>
      <c r="P19" s="5" t="s">
        <v>23</v>
      </c>
      <c r="Q19" s="24">
        <f>K19*O19</f>
        <v>2.2798500000000006</v>
      </c>
      <c r="R19" s="36" t="str">
        <f>REPT("◼︎",ROUND(Q19/Q$42*10,0))&amp;" "&amp;TEXT(Q19/Q$42,"0%")</f>
        <v>◼︎ 10%</v>
      </c>
      <c r="S19" s="22"/>
      <c r="W19" s="25"/>
      <c r="X19" s="25"/>
      <c r="Y19" s="25"/>
    </row>
    <row r="20" spans="1:25" ht="13" customHeight="1">
      <c r="A20" s="65"/>
      <c r="F20" s="21"/>
      <c r="G20" s="21"/>
      <c r="H20" s="19"/>
      <c r="I20" s="19"/>
      <c r="J20" s="19"/>
      <c r="K20" s="17"/>
      <c r="L20" s="37"/>
      <c r="M20" s="37"/>
      <c r="Q20" s="17"/>
    </row>
    <row r="21" spans="1:25" ht="36" customHeight="1" thickBot="1">
      <c r="A21" s="66"/>
      <c r="F21" s="21"/>
      <c r="G21" s="21"/>
      <c r="H21" s="19"/>
      <c r="I21" s="5" t="s">
        <v>12</v>
      </c>
      <c r="J21" s="19"/>
      <c r="K21" s="27">
        <f>E3</f>
        <v>2</v>
      </c>
      <c r="L21" s="37"/>
      <c r="M21" s="37"/>
      <c r="N21" s="5" t="s">
        <v>14</v>
      </c>
      <c r="O21" s="5">
        <f>O19</f>
        <v>3</v>
      </c>
      <c r="P21" s="5" t="s">
        <v>23</v>
      </c>
      <c r="Q21" s="27">
        <f>K21*O21</f>
        <v>6</v>
      </c>
      <c r="R21" s="38" t="str">
        <f>REPT("◼︎",ROUND(Q21/Q$42*10,0))&amp;" "&amp;TEXT(Q21/Q$42,"0%")</f>
        <v>◼︎◼︎◼︎ 25%</v>
      </c>
      <c r="S21" s="28"/>
      <c r="W21" s="25"/>
      <c r="X21" s="25"/>
      <c r="Y21" s="25"/>
    </row>
    <row r="22" spans="1:25" ht="14" customHeight="1" thickBot="1">
      <c r="F22" s="21"/>
      <c r="G22" s="21"/>
      <c r="H22" s="19"/>
      <c r="I22" s="19"/>
      <c r="J22" s="19"/>
      <c r="K22" s="25"/>
      <c r="L22" s="37"/>
      <c r="M22" s="37"/>
      <c r="Q22" s="17"/>
    </row>
    <row r="23" spans="1:25" ht="13" customHeight="1">
      <c r="A23" s="64" t="s">
        <v>22</v>
      </c>
      <c r="C23" s="49" t="s">
        <v>66</v>
      </c>
      <c r="F23" s="44">
        <v>0.09</v>
      </c>
      <c r="G23" s="21" t="s">
        <v>14</v>
      </c>
      <c r="H23" s="43">
        <v>18</v>
      </c>
      <c r="I23" s="35" t="str">
        <f>REPT("◼︎",ROUND(H23,0))</f>
        <v>◼︎◼︎◼︎◼︎◼︎◼︎◼︎◼︎◼︎◼︎◼︎◼︎◼︎◼︎◼︎◼︎◼︎◼︎</v>
      </c>
      <c r="J23" s="19"/>
      <c r="K23" s="21">
        <f>F23*H23</f>
        <v>1.6199999999999999</v>
      </c>
      <c r="L23" s="36" t="str">
        <f>REPT("◼︎",ROUND(K23/K$32*10,0))&amp;" "&amp;TEXT(K23/K$32,"0%")</f>
        <v>◼︎◼︎◼︎◼︎ 37%</v>
      </c>
      <c r="M23" s="29"/>
      <c r="Q23" s="17"/>
    </row>
    <row r="24" spans="1:25" ht="13" customHeight="1">
      <c r="A24" s="67"/>
      <c r="C24" s="49" t="s">
        <v>13</v>
      </c>
      <c r="F24" s="44">
        <v>0.03</v>
      </c>
      <c r="G24" s="21" t="s">
        <v>19</v>
      </c>
      <c r="H24" s="43"/>
      <c r="I24" s="35" t="str">
        <f>REPT("◼︎",ROUND(H24,0))</f>
        <v/>
      </c>
      <c r="J24" s="19"/>
      <c r="K24" s="21">
        <f t="shared" ref="K24:K30" si="6">F24*H24</f>
        <v>0</v>
      </c>
      <c r="L24" s="36" t="str">
        <f>REPT("◼︎",ROUND(K24/K$32*10,0))&amp;" "&amp;TEXT(K24/K$32,"0%")</f>
        <v xml:space="preserve"> 0%</v>
      </c>
      <c r="M24" s="29"/>
      <c r="Q24" s="17"/>
    </row>
    <row r="25" spans="1:25" ht="13" customHeight="1">
      <c r="A25" s="67"/>
      <c r="C25" s="49" t="s">
        <v>18</v>
      </c>
      <c r="F25" s="44">
        <v>0.19</v>
      </c>
      <c r="G25" s="21" t="s">
        <v>19</v>
      </c>
      <c r="H25" s="43">
        <v>14</v>
      </c>
      <c r="I25" s="35" t="str">
        <f t="shared" ref="I25:I30" si="7">REPT("◼︎",ROUND(H25,0))</f>
        <v>◼︎◼︎◼︎◼︎◼︎◼︎◼︎◼︎◼︎◼︎◼︎◼︎◼︎◼︎</v>
      </c>
      <c r="J25" s="39"/>
      <c r="K25" s="21">
        <f t="shared" si="6"/>
        <v>2.66</v>
      </c>
      <c r="L25" s="36" t="str">
        <f t="shared" ref="L25:L30" si="8">REPT("◼︎",ROUND(K25/K$32*10,0))&amp;" "&amp;TEXT(K25/K$32,"0%")</f>
        <v>◼︎◼︎◼︎◼︎◼︎◼︎ 61%</v>
      </c>
      <c r="M25" s="29"/>
      <c r="Q25" s="17"/>
    </row>
    <row r="26" spans="1:25" ht="13" customHeight="1">
      <c r="A26" s="67"/>
      <c r="C26" s="49" t="s">
        <v>21</v>
      </c>
      <c r="F26" s="44">
        <v>0.01</v>
      </c>
      <c r="G26" s="21" t="s">
        <v>19</v>
      </c>
      <c r="H26" s="43">
        <v>10</v>
      </c>
      <c r="I26" s="35" t="str">
        <f t="shared" si="7"/>
        <v>◼︎◼︎◼︎◼︎◼︎◼︎◼︎◼︎◼︎◼︎</v>
      </c>
      <c r="J26" s="39"/>
      <c r="K26" s="21">
        <f t="shared" si="6"/>
        <v>0.1</v>
      </c>
      <c r="L26" s="36" t="str">
        <f t="shared" si="8"/>
        <v xml:space="preserve"> 2%</v>
      </c>
      <c r="M26" s="29"/>
      <c r="Q26" s="17"/>
    </row>
    <row r="27" spans="1:25" ht="13" customHeight="1">
      <c r="A27" s="67"/>
      <c r="C27" s="49"/>
      <c r="F27" s="44"/>
      <c r="G27" s="21" t="s">
        <v>19</v>
      </c>
      <c r="H27" s="43"/>
      <c r="I27" s="35" t="str">
        <f t="shared" si="7"/>
        <v/>
      </c>
      <c r="J27" s="39"/>
      <c r="K27" s="21">
        <f t="shared" si="6"/>
        <v>0</v>
      </c>
      <c r="L27" s="36" t="str">
        <f t="shared" si="8"/>
        <v xml:space="preserve"> 0%</v>
      </c>
      <c r="M27" s="29"/>
      <c r="Q27" s="17"/>
    </row>
    <row r="28" spans="1:25" ht="13" customHeight="1">
      <c r="A28" s="67"/>
      <c r="C28" s="49"/>
      <c r="F28" s="44"/>
      <c r="G28" s="21" t="s">
        <v>19</v>
      </c>
      <c r="H28" s="43"/>
      <c r="I28" s="35" t="str">
        <f t="shared" si="7"/>
        <v/>
      </c>
      <c r="J28" s="39"/>
      <c r="K28" s="21">
        <f t="shared" si="6"/>
        <v>0</v>
      </c>
      <c r="L28" s="36" t="str">
        <f t="shared" si="8"/>
        <v xml:space="preserve"> 0%</v>
      </c>
      <c r="M28" s="29"/>
      <c r="Q28" s="17"/>
    </row>
    <row r="29" spans="1:25" ht="13" customHeight="1">
      <c r="A29" s="67"/>
      <c r="C29" s="49"/>
      <c r="F29" s="44"/>
      <c r="G29" s="21" t="s">
        <v>20</v>
      </c>
      <c r="H29" s="43"/>
      <c r="I29" s="35" t="str">
        <f t="shared" si="7"/>
        <v/>
      </c>
      <c r="J29" s="39"/>
      <c r="K29" s="21">
        <f t="shared" si="6"/>
        <v>0</v>
      </c>
      <c r="L29" s="36" t="str">
        <f t="shared" si="8"/>
        <v xml:space="preserve"> 0%</v>
      </c>
      <c r="M29" s="29"/>
      <c r="Q29" s="17"/>
    </row>
    <row r="30" spans="1:25" ht="14" customHeight="1">
      <c r="A30" s="67"/>
      <c r="C30" s="49"/>
      <c r="F30" s="44"/>
      <c r="G30" s="21" t="s">
        <v>19</v>
      </c>
      <c r="H30" s="43"/>
      <c r="I30" s="35" t="str">
        <f t="shared" si="7"/>
        <v/>
      </c>
      <c r="J30" s="39"/>
      <c r="K30" s="21">
        <f t="shared" si="6"/>
        <v>0</v>
      </c>
      <c r="L30" s="36" t="str">
        <f t="shared" si="8"/>
        <v xml:space="preserve"> 0%</v>
      </c>
      <c r="M30" s="29"/>
      <c r="Q30" s="17"/>
    </row>
    <row r="31" spans="1:25" ht="14" customHeight="1">
      <c r="A31" s="67"/>
      <c r="F31"/>
      <c r="G31"/>
      <c r="H31"/>
      <c r="I31" s="48"/>
      <c r="J31" s="39"/>
      <c r="K31" s="21"/>
      <c r="L31" s="29"/>
      <c r="M31" s="29"/>
      <c r="Q31" s="17"/>
    </row>
    <row r="32" spans="1:25" ht="32" customHeight="1" thickBot="1">
      <c r="A32" s="68"/>
      <c r="B32" s="30"/>
      <c r="F32" s="21"/>
      <c r="G32" s="21"/>
      <c r="I32" s="5" t="s">
        <v>45</v>
      </c>
      <c r="K32" s="24">
        <f>SUBTOTAL(9,K23:K31)</f>
        <v>4.38</v>
      </c>
      <c r="L32" s="37"/>
      <c r="M32" s="37"/>
      <c r="N32" s="5" t="s">
        <v>14</v>
      </c>
      <c r="O32" s="5">
        <f>E2</f>
        <v>2.5</v>
      </c>
      <c r="P32" s="5" t="s">
        <v>23</v>
      </c>
      <c r="Q32" s="24">
        <f>K32*O32</f>
        <v>10.95</v>
      </c>
      <c r="R32" s="36" t="str">
        <f>REPT("◼︎",ROUND(Q32/Q$42*10,0))&amp;" "&amp;TEXT(Q32/Q$42,"0%")</f>
        <v>◼︎◼︎◼︎◼︎◼︎ 46%</v>
      </c>
      <c r="S32" s="22"/>
      <c r="W32" s="25"/>
      <c r="X32" s="25"/>
      <c r="Y32" s="25"/>
    </row>
    <row r="33" spans="1:25" ht="14" customHeight="1" thickBot="1">
      <c r="K33" s="17"/>
      <c r="Q33" s="17"/>
    </row>
    <row r="34" spans="1:25" ht="13" customHeight="1">
      <c r="A34" s="69" t="s">
        <v>17</v>
      </c>
      <c r="F34" s="21"/>
      <c r="G34" s="21"/>
      <c r="K34" s="17"/>
      <c r="L34" s="29"/>
      <c r="M34" s="29"/>
      <c r="Q34" s="17"/>
    </row>
    <row r="35" spans="1:25" ht="43" customHeight="1" thickBot="1">
      <c r="A35" s="70"/>
      <c r="C35" s="1" t="s">
        <v>46</v>
      </c>
      <c r="D35" s="14" t="str">
        <f>CONCATENATE(E4)&amp;" m x "&amp;CONCATENATE(E5)&amp;" m = "&amp;CONCATENATE(E4*E5)&amp;" m2"</f>
        <v>0,6 m x 0,3 m = 0,18 m2</v>
      </c>
      <c r="F35" s="18"/>
      <c r="G35" s="18" t="s">
        <v>14</v>
      </c>
      <c r="H35" s="46">
        <v>25</v>
      </c>
      <c r="I35" s="35" t="str">
        <f>REPT("◼︎",ROUND(H35,0))</f>
        <v>◼︎◼︎◼︎◼︎◼︎◼︎◼︎◼︎◼︎◼︎◼︎◼︎◼︎◼︎◼︎◼︎◼︎◼︎◼︎◼︎◼︎◼︎◼︎◼︎◼︎</v>
      </c>
      <c r="J35" s="20"/>
      <c r="K35" s="29"/>
      <c r="L35" s="29"/>
      <c r="M35" s="29"/>
      <c r="O35" s="1"/>
      <c r="P35" s="5" t="s">
        <v>23</v>
      </c>
      <c r="Q35" s="24">
        <f>E4*E5*H35</f>
        <v>4.5</v>
      </c>
      <c r="R35" s="36" t="str">
        <f>REPT("◼︎",ROUND(Q35/Q$42*10,0))&amp;" "&amp;TEXT(Q35/Q$42,"0%")</f>
        <v>◼︎◼︎ 19%</v>
      </c>
      <c r="S35" s="22"/>
      <c r="W35" s="25"/>
      <c r="X35" s="25"/>
      <c r="Y35" s="25"/>
    </row>
    <row r="37" spans="1:25" ht="13" thickBot="1">
      <c r="A37" s="31"/>
      <c r="B37" s="31"/>
      <c r="C37" s="31"/>
      <c r="D37" s="31"/>
      <c r="E37" s="32"/>
      <c r="F37" s="32"/>
      <c r="G37" s="32"/>
      <c r="H37" s="32"/>
      <c r="I37" s="32"/>
      <c r="J37" s="32"/>
      <c r="K37" s="32"/>
      <c r="L37" s="31"/>
      <c r="M37" s="31"/>
      <c r="N37" s="32"/>
      <c r="O37" s="32"/>
      <c r="P37" s="32"/>
      <c r="Q37" s="32"/>
      <c r="R37" s="31"/>
    </row>
    <row r="39" spans="1:25" ht="33" customHeight="1">
      <c r="O39" s="8" t="s">
        <v>47</v>
      </c>
      <c r="Q39" s="54">
        <f>Q19+Q32+Q35</f>
        <v>17.729849999999999</v>
      </c>
      <c r="R39" s="36" t="str">
        <f>REPT("◼︎",ROUND(Q39/Q$42*10,0))&amp;" "&amp;TEXT(Q39/Q$42,"0%")</f>
        <v>◼︎◼︎◼︎◼︎◼︎◼︎◼︎ 75%</v>
      </c>
      <c r="S39" s="22"/>
      <c r="W39" s="25"/>
      <c r="X39" s="25"/>
      <c r="Y39" s="25"/>
    </row>
    <row r="40" spans="1:25" ht="33" customHeight="1">
      <c r="O40" s="8" t="s">
        <v>48</v>
      </c>
      <c r="Q40" s="55">
        <f>Q21</f>
        <v>6</v>
      </c>
      <c r="R40" s="38" t="str">
        <f>REPT("◼︎",ROUND(Q40/Q$42*10,0))&amp;" "&amp;TEXT(Q40/Q$42,"0%")</f>
        <v>◼︎◼︎◼︎ 25%</v>
      </c>
      <c r="S40" s="28"/>
      <c r="W40" s="25"/>
      <c r="X40" s="25"/>
      <c r="Y40" s="25"/>
    </row>
    <row r="41" spans="1:25" s="6" customFormat="1" ht="38" customHeight="1"/>
    <row r="42" spans="1:25" ht="41" customHeight="1">
      <c r="O42" s="5" t="s">
        <v>49</v>
      </c>
      <c r="Q42" s="53">
        <f>SUM(Q19:Q35)</f>
        <v>23.729849999999999</v>
      </c>
      <c r="R42" s="56" t="s">
        <v>54</v>
      </c>
      <c r="S42" s="26"/>
      <c r="T42" s="33" t="s">
        <v>56</v>
      </c>
      <c r="U42" s="5">
        <f>E4</f>
        <v>0.6</v>
      </c>
      <c r="V42" s="5" t="s">
        <v>23</v>
      </c>
      <c r="W42" s="34">
        <f>Q42/U42</f>
        <v>39.549750000000003</v>
      </c>
      <c r="X42" s="34">
        <f>W42*100/10000</f>
        <v>0.39549750000000006</v>
      </c>
      <c r="Y42" s="34">
        <f>W42/1000</f>
        <v>3.9549750000000002E-2</v>
      </c>
    </row>
    <row r="94" spans="12:13">
      <c r="L94" s="5"/>
      <c r="M94" s="5"/>
    </row>
  </sheetData>
  <sheetCalcPr fullCalcOnLoad="1"/>
  <mergeCells count="5">
    <mergeCell ref="W7:Y7"/>
    <mergeCell ref="A34:A35"/>
    <mergeCell ref="A10:A21"/>
    <mergeCell ref="A23:A32"/>
    <mergeCell ref="A1:A5"/>
  </mergeCells>
  <phoneticPr fontId="1" type="noConversion"/>
  <pageMargins left="0.75196850393700787" right="0.75196850393700787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DC1 plancher hourdis</vt:lpstr>
      <vt:lpstr>DC2 plancher bois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Thibaut Brogneaux</dc:creator>
  <cp:lastModifiedBy>Thibaut Brogneaux</cp:lastModifiedBy>
  <cp:lastPrinted>2016-09-14T19:11:50Z</cp:lastPrinted>
  <dcterms:created xsi:type="dcterms:W3CDTF">2015-02-10T14:25:29Z</dcterms:created>
  <dcterms:modified xsi:type="dcterms:W3CDTF">2016-09-14T19:12:39Z</dcterms:modified>
</cp:coreProperties>
</file>